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umofee\Desktop\Word\"/>
    </mc:Choice>
  </mc:AlternateContent>
  <xr:revisionPtr revIDLastSave="0" documentId="8_{42A90C07-78AE-46AE-B623-41B23BC21B48}" xr6:coauthVersionLast="47" xr6:coauthVersionMax="47" xr10:uidLastSave="{00000000-0000-0000-0000-000000000000}"/>
  <bookViews>
    <workbookView xWindow="28680" yWindow="-120" windowWidth="29040" windowHeight="15720" activeTab="1" xr2:uid="{8E3B42A0-38F3-DF4C-82FF-6BC2939E0E8B}"/>
  </bookViews>
  <sheets>
    <sheet name="Income and Expenditure" sheetId="1" r:id="rId1"/>
    <sheet name="2023 Accounts" sheetId="3" r:id="rId2"/>
    <sheet name="Gift Aid" sheetId="2" r:id="rId3"/>
  </sheets>
  <definedNames>
    <definedName name="_xlnm.Print_Area" localSheetId="1">'2023 Accounts'!$A$1:$K$59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8" i="1" l="1"/>
  <c r="P168" i="1"/>
  <c r="O168" i="1"/>
  <c r="N168" i="1"/>
  <c r="M168" i="1"/>
  <c r="L168" i="1"/>
  <c r="K168" i="1"/>
  <c r="I168" i="1"/>
  <c r="G168" i="1"/>
  <c r="F168" i="1"/>
  <c r="E168" i="1"/>
  <c r="D168" i="1"/>
  <c r="G159" i="1"/>
  <c r="G152" i="1"/>
  <c r="F152" i="1"/>
  <c r="M142" i="1"/>
  <c r="G142" i="1"/>
  <c r="F142" i="1"/>
  <c r="D142" i="1"/>
  <c r="C142" i="1"/>
  <c r="R128" i="1"/>
  <c r="R129" i="1" s="1"/>
  <c r="M123" i="1"/>
  <c r="G123" i="1"/>
  <c r="F123" i="1"/>
  <c r="D123" i="1"/>
  <c r="C123" i="1"/>
  <c r="R96" i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F92" i="1"/>
  <c r="D92" i="1"/>
  <c r="C92" i="1"/>
  <c r="M76" i="1"/>
  <c r="L76" i="1"/>
  <c r="I76" i="1"/>
  <c r="F76" i="1"/>
  <c r="E76" i="1"/>
  <c r="D76" i="1"/>
  <c r="C76" i="1"/>
  <c r="R62" i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R46" i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Q42" i="1"/>
  <c r="P42" i="1"/>
  <c r="O42" i="1"/>
  <c r="N42" i="1"/>
  <c r="M42" i="1"/>
  <c r="L42" i="1"/>
  <c r="K42" i="1"/>
  <c r="J42" i="1"/>
  <c r="J170" i="1" s="1"/>
  <c r="I42" i="1"/>
  <c r="I170" i="1" s="1"/>
  <c r="H42" i="1"/>
  <c r="G42" i="1"/>
  <c r="F42" i="1"/>
  <c r="E42" i="1"/>
  <c r="E170" i="1" s="1"/>
  <c r="D42" i="1"/>
  <c r="C42" i="1"/>
  <c r="C170" i="1" s="1"/>
  <c r="Q23" i="1"/>
  <c r="Q170" i="1" s="1"/>
  <c r="P23" i="1"/>
  <c r="P170" i="1" s="1"/>
  <c r="O23" i="1"/>
  <c r="O170" i="1" s="1"/>
  <c r="N23" i="1"/>
  <c r="N170" i="1" s="1"/>
  <c r="M23" i="1"/>
  <c r="M170" i="1" s="1"/>
  <c r="L23" i="1"/>
  <c r="L170" i="1" s="1"/>
  <c r="K23" i="1"/>
  <c r="K170" i="1" s="1"/>
  <c r="J23" i="1"/>
  <c r="I23" i="1"/>
  <c r="H23" i="1"/>
  <c r="G23" i="1"/>
  <c r="G170" i="1" s="1"/>
  <c r="F23" i="1"/>
  <c r="F170" i="1" s="1"/>
  <c r="D23" i="1"/>
  <c r="D170" i="1" s="1"/>
  <c r="D172" i="1" s="1"/>
  <c r="D173" i="1" l="1"/>
  <c r="G43" i="3" l="1"/>
  <c r="G29" i="3"/>
  <c r="K11" i="3"/>
  <c r="G11" i="3"/>
  <c r="K29" i="3" l="1"/>
  <c r="K17" i="3"/>
  <c r="G17" i="3"/>
  <c r="G31" i="3" s="1"/>
  <c r="K31" i="3" l="1"/>
</calcChain>
</file>

<file path=xl/sharedStrings.xml><?xml version="1.0" encoding="utf-8"?>
<sst xmlns="http://schemas.openxmlformats.org/spreadsheetml/2006/main" count="545" uniqueCount="315">
  <si>
    <t>Date</t>
  </si>
  <si>
    <t>Reason</t>
  </si>
  <si>
    <t>visitor nos</t>
  </si>
  <si>
    <t>sales</t>
  </si>
  <si>
    <t>donations</t>
  </si>
  <si>
    <t xml:space="preserve">friends of CHT </t>
  </si>
  <si>
    <t>Gift Aid</t>
  </si>
  <si>
    <t>Schools</t>
  </si>
  <si>
    <t>talks / guided walks</t>
  </si>
  <si>
    <t>Restricted funds</t>
  </si>
  <si>
    <t>electricity</t>
  </si>
  <si>
    <t>equipment and materials</t>
  </si>
  <si>
    <t>Insurance</t>
  </si>
  <si>
    <t>postage, stationery, advertising</t>
  </si>
  <si>
    <t>re-saleable items</t>
  </si>
  <si>
    <t>subs.</t>
  </si>
  <si>
    <t>In Hand</t>
  </si>
  <si>
    <t>Bank in/out</t>
  </si>
  <si>
    <t>Friends of CHT - those who give by bankers order in red</t>
  </si>
  <si>
    <t>First Name</t>
  </si>
  <si>
    <t>Last Name</t>
  </si>
  <si>
    <t>Post Code</t>
  </si>
  <si>
    <t xml:space="preserve">donation date </t>
  </si>
  <si>
    <t>Amount</t>
  </si>
  <si>
    <t>House name and number</t>
  </si>
  <si>
    <t>Mr</t>
  </si>
  <si>
    <t>James</t>
  </si>
  <si>
    <t>Murray</t>
  </si>
  <si>
    <t>Dr</t>
  </si>
  <si>
    <t xml:space="preserve">Patricia </t>
  </si>
  <si>
    <t>Eason</t>
  </si>
  <si>
    <t>EH18 1HT</t>
  </si>
  <si>
    <t>12 Kevock Road</t>
  </si>
  <si>
    <t>Mrs</t>
  </si>
  <si>
    <t>Janice</t>
  </si>
  <si>
    <t>Duguid</t>
  </si>
  <si>
    <t>EH4 8EJ</t>
  </si>
  <si>
    <t>11 Cammo Gardens</t>
  </si>
  <si>
    <t>Ian</t>
  </si>
  <si>
    <t>Melville</t>
  </si>
  <si>
    <t>EH4 6LN</t>
  </si>
  <si>
    <t>9 Essex Brae</t>
  </si>
  <si>
    <t>339 2675</t>
  </si>
  <si>
    <t>Rodger</t>
  </si>
  <si>
    <t>EH4 8AE</t>
  </si>
  <si>
    <t>2 Strathalmond court</t>
  </si>
  <si>
    <t>3395869</t>
  </si>
  <si>
    <t>Norma</t>
  </si>
  <si>
    <t>Smith</t>
  </si>
  <si>
    <t>EH4 6EH</t>
  </si>
  <si>
    <t>32 Barnton Court</t>
  </si>
  <si>
    <t>317 1978</t>
  </si>
  <si>
    <t>Neil William</t>
  </si>
  <si>
    <t>Ogilvie</t>
  </si>
  <si>
    <t>B14 5HG</t>
  </si>
  <si>
    <t xml:space="preserve">176 Marsham Road Birmingham </t>
  </si>
  <si>
    <t>01214305358</t>
  </si>
  <si>
    <t>Irene</t>
  </si>
  <si>
    <t>Williamson</t>
  </si>
  <si>
    <t>EH4 6PD</t>
  </si>
  <si>
    <t xml:space="preserve">90 Whitehouse Road </t>
  </si>
  <si>
    <t>312 6125</t>
  </si>
  <si>
    <t>Doris</t>
  </si>
  <si>
    <t>Duncanson</t>
  </si>
  <si>
    <t>EH4 6BW</t>
  </si>
  <si>
    <t>16 Braehead Ave</t>
  </si>
  <si>
    <t>339 1672</t>
  </si>
  <si>
    <t>Sheila</t>
  </si>
  <si>
    <t>Turnbull</t>
  </si>
  <si>
    <t>EH4 6JA</t>
  </si>
  <si>
    <t xml:space="preserve">48 Cramond Road North </t>
  </si>
  <si>
    <t xml:space="preserve">NO GIFT AID </t>
  </si>
  <si>
    <t xml:space="preserve">Val </t>
  </si>
  <si>
    <t>Dean</t>
  </si>
  <si>
    <t>EH4</t>
  </si>
  <si>
    <t>Cramond</t>
  </si>
  <si>
    <t>PREVIOUS DONORS</t>
  </si>
  <si>
    <t>Robert</t>
  </si>
  <si>
    <t>Scott</t>
  </si>
  <si>
    <t>Tom</t>
  </si>
  <si>
    <t>Wylie</t>
  </si>
  <si>
    <t>EH4 6HF</t>
  </si>
  <si>
    <t>17 Barnton Park Drive</t>
  </si>
  <si>
    <t xml:space="preserve">George </t>
  </si>
  <si>
    <t>Anderson</t>
  </si>
  <si>
    <t>EH4 6NZ</t>
  </si>
  <si>
    <t>19 Cramond Glebe Gardens</t>
  </si>
  <si>
    <t>Michael</t>
  </si>
  <si>
    <t>Dick</t>
  </si>
  <si>
    <t>7,7</t>
  </si>
  <si>
    <t>EH4 6QS</t>
  </si>
  <si>
    <t>7/7 Brighouse Park Cres</t>
  </si>
  <si>
    <t>281 7981</t>
  </si>
  <si>
    <t>mdick@talk21.com</t>
  </si>
  <si>
    <t>Jean</t>
  </si>
  <si>
    <t>Paterson</t>
  </si>
  <si>
    <t>4,27</t>
  </si>
  <si>
    <t>EH4 8DZ</t>
  </si>
  <si>
    <t>Flat 4, 27 Cammo Cres.</t>
  </si>
  <si>
    <t>Isobel  Watson</t>
  </si>
  <si>
    <t>Barclay</t>
  </si>
  <si>
    <t>EH4 6PT</t>
  </si>
  <si>
    <t>1 Cramond Gardens</t>
  </si>
  <si>
    <t>312 6309</t>
  </si>
  <si>
    <t>Andrew Garden</t>
  </si>
  <si>
    <t>Wanstall</t>
  </si>
  <si>
    <t>EH19 3NX</t>
  </si>
  <si>
    <t>86 Swanston Muir</t>
  </si>
  <si>
    <t>441 5091</t>
  </si>
  <si>
    <t xml:space="preserve">Albert </t>
  </si>
  <si>
    <t>Hendy</t>
  </si>
  <si>
    <t>7 Cramond Gardens</t>
  </si>
  <si>
    <t>336 2284</t>
  </si>
  <si>
    <t xml:space="preserve">Mrs </t>
  </si>
  <si>
    <t xml:space="preserve">Elizabeth </t>
  </si>
  <si>
    <t>Young</t>
  </si>
  <si>
    <t>EH4 6SL</t>
  </si>
  <si>
    <t>3 Westbank, Easter Park Drive</t>
  </si>
  <si>
    <t>336 2525</t>
  </si>
  <si>
    <t>Douglas</t>
  </si>
  <si>
    <t xml:space="preserve"> Seale</t>
  </si>
  <si>
    <t>EH4 2ES</t>
  </si>
  <si>
    <t xml:space="preserve">22  Orchard Road </t>
  </si>
  <si>
    <t>332 2697</t>
  </si>
  <si>
    <t>douglasseale@yahoo.co.uk</t>
  </si>
  <si>
    <t>Wilson</t>
  </si>
  <si>
    <t>EH4 6BH</t>
  </si>
  <si>
    <t>6 Braehead Bank</t>
  </si>
  <si>
    <t>339 5335</t>
  </si>
  <si>
    <t>Esther</t>
  </si>
  <si>
    <t>Reid</t>
  </si>
  <si>
    <t>EH4 6SE</t>
  </si>
  <si>
    <t>3 Rose Court, Easter Park Drive</t>
  </si>
  <si>
    <t>336 4231</t>
  </si>
  <si>
    <t>Majoryie</t>
  </si>
  <si>
    <t>McDowall</t>
  </si>
  <si>
    <t>1,3</t>
  </si>
  <si>
    <t>ML10 6BE</t>
  </si>
  <si>
    <t xml:space="preserve">abbeyfield House, 1/3 Station Road  Strathaven </t>
  </si>
  <si>
    <t>01357 520980</t>
  </si>
  <si>
    <t>Harper</t>
  </si>
  <si>
    <t>6,5</t>
  </si>
  <si>
    <t>6/5 Brighouse Park Cres,</t>
  </si>
  <si>
    <t>312 7443</t>
  </si>
  <si>
    <t>Margaret</t>
  </si>
  <si>
    <t>Jibb</t>
  </si>
  <si>
    <t>EH4 6PA</t>
  </si>
  <si>
    <t xml:space="preserve">2 gamekeepers park </t>
  </si>
  <si>
    <t>336 4801</t>
  </si>
  <si>
    <t>johrajibb@yahoo.co.uk</t>
  </si>
  <si>
    <t>Morley</t>
  </si>
  <si>
    <t xml:space="preserve">17 Cammo Cres, </t>
  </si>
  <si>
    <t>339 2934</t>
  </si>
  <si>
    <t>jeanvmorley@gmail.com</t>
  </si>
  <si>
    <t>Prof</t>
  </si>
  <si>
    <t>Adam</t>
  </si>
  <si>
    <t>Cumming</t>
  </si>
  <si>
    <t>d</t>
  </si>
  <si>
    <t>Laura</t>
  </si>
  <si>
    <t>Milne</t>
  </si>
  <si>
    <t>8,2</t>
  </si>
  <si>
    <t>EH4 6EB</t>
  </si>
  <si>
    <t xml:space="preserve">8/2 Barnton Ave. West </t>
  </si>
  <si>
    <t>339 2604</t>
  </si>
  <si>
    <t>wanree@blueyonder.co.uk</t>
  </si>
  <si>
    <t>Willis</t>
  </si>
  <si>
    <t>10,7</t>
  </si>
  <si>
    <t xml:space="preserve"> EH4 6QS</t>
  </si>
  <si>
    <t>Flat 10, 7 Brighouse Park Crescent</t>
  </si>
  <si>
    <t>3127569</t>
  </si>
  <si>
    <t>EH10 7HS</t>
  </si>
  <si>
    <t>Thomas</t>
  </si>
  <si>
    <t>Gray</t>
  </si>
  <si>
    <t>EH8 8AD</t>
  </si>
  <si>
    <t>4/11 Chessells Court</t>
  </si>
  <si>
    <t>5571183</t>
  </si>
  <si>
    <t>Anne</t>
  </si>
  <si>
    <t>Cole</t>
  </si>
  <si>
    <t>EH4 6PR</t>
  </si>
  <si>
    <t>4 Cramond Park</t>
  </si>
  <si>
    <t xml:space="preserve">J  A </t>
  </si>
  <si>
    <t>Patricia</t>
  </si>
  <si>
    <t>Careen</t>
  </si>
  <si>
    <t>Sinclair</t>
  </si>
  <si>
    <t>EH4 6AF</t>
  </si>
  <si>
    <t>5 Barnton Gardens</t>
  </si>
  <si>
    <t>336 2309</t>
  </si>
  <si>
    <t xml:space="preserve">Emma </t>
  </si>
  <si>
    <t>Cunningham</t>
  </si>
  <si>
    <t>38 Cramond Road North</t>
  </si>
  <si>
    <t>David</t>
  </si>
  <si>
    <t>Archibald</t>
  </si>
  <si>
    <t>EH4 9PZ</t>
  </si>
  <si>
    <t>336 4568</t>
  </si>
  <si>
    <t>Kathleen&amp; John</t>
  </si>
  <si>
    <t>Dods</t>
  </si>
  <si>
    <t>EH4 6HZ</t>
  </si>
  <si>
    <t>Joan</t>
  </si>
  <si>
    <t>English</t>
  </si>
  <si>
    <t>EH4 6QD</t>
  </si>
  <si>
    <t xml:space="preserve">Flat 4/L Fair a Far, Cramond </t>
  </si>
  <si>
    <t>336 2896</t>
  </si>
  <si>
    <t>Alasdair Wharrie</t>
  </si>
  <si>
    <t xml:space="preserve"> Dawson</t>
  </si>
  <si>
    <t>EH4 6NT</t>
  </si>
  <si>
    <t>EH4 6PZ</t>
  </si>
  <si>
    <t>16//04/19</t>
  </si>
  <si>
    <t>9 Cramond Grove</t>
  </si>
  <si>
    <t>Friends of CHT (NGA)</t>
  </si>
  <si>
    <t>Ms</t>
  </si>
  <si>
    <t>Fiona</t>
  </si>
  <si>
    <t>Page</t>
  </si>
  <si>
    <t>EH5 3NP</t>
  </si>
  <si>
    <t>19 Afton Terrace</t>
  </si>
  <si>
    <t>Brought Forward 2022</t>
  </si>
  <si>
    <t>Compost for Village Tubs</t>
  </si>
  <si>
    <t>Edinburgh Council.  Rental</t>
  </si>
  <si>
    <t>EH Direct advert for Volunteers</t>
  </si>
  <si>
    <t>British Gas - Electricity</t>
  </si>
  <si>
    <t>Talk Talk</t>
  </si>
  <si>
    <t>Cashback</t>
  </si>
  <si>
    <t>Friends of CHT</t>
  </si>
  <si>
    <t xml:space="preserve">Pblackhall </t>
  </si>
  <si>
    <t>Talks and booksales</t>
  </si>
  <si>
    <t>Talk talk</t>
  </si>
  <si>
    <t>Paypal sales</t>
  </si>
  <si>
    <t>Catering coffee morning</t>
  </si>
  <si>
    <t>Insurance Keegan and Pennykid</t>
  </si>
  <si>
    <t>Maltings Duty</t>
  </si>
  <si>
    <t>TOTALS</t>
  </si>
  <si>
    <t>Virgin Bank</t>
  </si>
  <si>
    <t>Till receipts Zettle</t>
  </si>
  <si>
    <t>Talk Talk Business</t>
  </si>
  <si>
    <t>Maltings Duty.  (+5euros)</t>
  </si>
  <si>
    <t>British Gas Lite</t>
  </si>
  <si>
    <t xml:space="preserve">Talk </t>
  </si>
  <si>
    <t>Sales at coffee morning</t>
  </si>
  <si>
    <t>Pay Pal Zettle</t>
  </si>
  <si>
    <t>Maltings duty</t>
  </si>
  <si>
    <t>Private Visit</t>
  </si>
  <si>
    <t>Lasswade School visit</t>
  </si>
  <si>
    <t>Historic Scotland Visit</t>
  </si>
  <si>
    <t>Archive Visit</t>
  </si>
  <si>
    <t>British Gas</t>
  </si>
  <si>
    <t>Talktalk Business</t>
  </si>
  <si>
    <t xml:space="preserve">  </t>
  </si>
  <si>
    <t>Private visit</t>
  </si>
  <si>
    <t>PayPal Zettle</t>
  </si>
  <si>
    <t>MOB Pblackhall</t>
  </si>
  <si>
    <t>To Bank</t>
  </si>
  <si>
    <t>Zettle (adjusted for £25 overpaid)</t>
  </si>
  <si>
    <t>Laptop -Edinburgh Remakery</t>
  </si>
  <si>
    <t>Wills</t>
  </si>
  <si>
    <t>EH4 6Q5</t>
  </si>
  <si>
    <t>NW</t>
  </si>
  <si>
    <t>Talk donation St Aug Church</t>
  </si>
  <si>
    <t>Paypal Zettle</t>
  </si>
  <si>
    <t>Donation direct to bank £35</t>
  </si>
  <si>
    <t>Scottish Local History</t>
  </si>
  <si>
    <t>David Bleiman</t>
  </si>
  <si>
    <t>Stuart Leckie</t>
  </si>
  <si>
    <t>Dalkeith History Society</t>
  </si>
  <si>
    <t xml:space="preserve">TOTALS </t>
  </si>
  <si>
    <t>Talk Dalkeith History Society</t>
  </si>
  <si>
    <t>MOB Pblackhall Ltd</t>
  </si>
  <si>
    <t>Donation -Dunfermline College</t>
  </si>
  <si>
    <t>TalkTalk Business</t>
  </si>
  <si>
    <t>Year end adjustment</t>
  </si>
  <si>
    <t>Annual Totals</t>
  </si>
  <si>
    <t>INCOME</t>
  </si>
  <si>
    <t>EXPENDITURE</t>
  </si>
  <si>
    <t>In Bank</t>
  </si>
  <si>
    <t>Income</t>
  </si>
  <si>
    <t>Expenditure</t>
  </si>
  <si>
    <t xml:space="preserve">                                                   </t>
  </si>
  <si>
    <t>Bleiman</t>
  </si>
  <si>
    <t>Leckie</t>
  </si>
  <si>
    <t>EH4 6PE</t>
  </si>
  <si>
    <t xml:space="preserve">63 Whitehouse Road </t>
  </si>
  <si>
    <t>EH4 6QW</t>
  </si>
  <si>
    <t>Braehead House, Braehead Drive</t>
  </si>
  <si>
    <t>Income and Expenditure Account</t>
  </si>
  <si>
    <t>£</t>
  </si>
  <si>
    <t>Total</t>
  </si>
  <si>
    <t>Surplus/Deficit</t>
  </si>
  <si>
    <t>BALANCE SHEET</t>
  </si>
  <si>
    <t>FUNDS:</t>
  </si>
  <si>
    <t>Balance at 31 July 2022</t>
  </si>
  <si>
    <t>Surplus/(Deficit) for year</t>
  </si>
  <si>
    <t>Balance at 31 July 2023</t>
  </si>
  <si>
    <t>REPRESENTED BY:</t>
  </si>
  <si>
    <t>Cash</t>
  </si>
  <si>
    <t>Cash at Bank</t>
  </si>
  <si>
    <t>TOTAL</t>
  </si>
  <si>
    <t>Sales</t>
  </si>
  <si>
    <t>Donations</t>
  </si>
  <si>
    <t>School Visits</t>
  </si>
  <si>
    <t>Guided Walks/Talks</t>
  </si>
  <si>
    <t>Electricity</t>
  </si>
  <si>
    <t>Equipment</t>
  </si>
  <si>
    <t>Subscriptions</t>
  </si>
  <si>
    <t>Stationary</t>
  </si>
  <si>
    <t>Re Saleable Items</t>
  </si>
  <si>
    <t xml:space="preserve">Cramond Heritage Trust
Accounts for year ending 31st December 2023
</t>
  </si>
  <si>
    <t>From 1/01/2023 To 31/12/2023</t>
  </si>
  <si>
    <t>As at 31 December 2023</t>
  </si>
  <si>
    <t xml:space="preserve">T Wylie              </t>
  </si>
  <si>
    <t>Treasurer                 Examiner</t>
  </si>
  <si>
    <t>zettle</t>
  </si>
  <si>
    <t xml:space="preserve">§ </t>
  </si>
  <si>
    <r>
      <t xml:space="preserve">Float £30.00.        </t>
    </r>
    <r>
      <rPr>
        <b/>
        <sz val="11"/>
        <color theme="1"/>
        <rFont val="Arial"/>
        <family val="2"/>
      </rPr>
      <t>TO BANK</t>
    </r>
  </si>
  <si>
    <r>
      <rPr>
        <sz val="11"/>
        <color theme="1"/>
        <rFont val="Arial"/>
        <family val="2"/>
      </rPr>
      <t>Float £30.</t>
    </r>
    <r>
      <rPr>
        <b/>
        <sz val="11"/>
        <color theme="1"/>
        <rFont val="Arial"/>
        <family val="2"/>
      </rPr>
      <t xml:space="preserve"> To Bank</t>
    </r>
  </si>
  <si>
    <t>Friend of CHT</t>
  </si>
  <si>
    <t>Friend of CHT (NGA)</t>
  </si>
  <si>
    <t>Online Donations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</si>
</sst>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#,##0.00;[Red]#,##0.00"/>
    <numFmt numFmtId="167" formatCode="[$-809]General"/>
    <numFmt numFmtId="168" formatCode="[$£-809]#,##0.00"/>
    <numFmt numFmtId="169" formatCode="dd/mm/yyyy;@"/>
    <numFmt numFmtId="170" formatCode="#,##0;[Red]#,##0"/>
    <numFmt numFmtId="171" formatCode="&quot;£&quot;#,##0.00;[Red]&quot;£&quot;#,##0.00"/>
    <numFmt numFmtId="172" formatCode="0.00;[Red]0.00"/>
    <numFmt numFmtId="173" formatCode="_-* #,##0_-;\-* #,##0_-;_-* &quot;-&quot;??_-;_-@_-"/>
    <numFmt numFmtId="174" formatCode="_(* #,##0_);_(* \(#,##0\);_(* &quot;-&quot;??_);_(@_)"/>
    <numFmt numFmtId="175" formatCode="0.0"/>
  </numFmts>
  <fonts count="31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9"/>
      <color rgb="FFFF0000"/>
      <name val="Calibri"/>
      <family val="2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13" fillId="0" borderId="0" applyNumberFormat="0" applyFill="0" applyBorder="0" applyAlignment="0" applyProtection="0"/>
    <xf numFmtId="165" fontId="22" fillId="0" borderId="0" applyFont="0" applyFill="0" applyBorder="0" applyAlignment="0" applyProtection="0"/>
  </cellStyleXfs>
  <cellXfs count="183">
    <xf numFmtId="0" fontId="0" fillId="0" borderId="0" xfId="0"/>
    <xf numFmtId="0" fontId="5" fillId="0" borderId="0" xfId="0" applyFont="1" applyAlignment="1">
      <alignment horizontal="center" wrapText="1"/>
    </xf>
    <xf numFmtId="166" fontId="4" fillId="3" borderId="0" xfId="0" applyNumberFormat="1" applyFont="1" applyFill="1" applyAlignment="1">
      <alignment horizontal="center" wrapText="1"/>
    </xf>
    <xf numFmtId="166" fontId="5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 wrapText="1"/>
    </xf>
    <xf numFmtId="0" fontId="2" fillId="0" borderId="0" xfId="0" applyFont="1"/>
    <xf numFmtId="166" fontId="0" fillId="0" borderId="0" xfId="0" applyNumberFormat="1"/>
    <xf numFmtId="167" fontId="9" fillId="0" borderId="0" xfId="0" applyNumberFormat="1" applyFont="1"/>
    <xf numFmtId="167" fontId="9" fillId="0" borderId="0" xfId="0" applyNumberFormat="1" applyFont="1" applyAlignment="1">
      <alignment horizontal="right"/>
    </xf>
    <xf numFmtId="167" fontId="10" fillId="0" borderId="0" xfId="0" applyNumberFormat="1" applyFont="1"/>
    <xf numFmtId="167" fontId="10" fillId="0" borderId="0" xfId="0" applyNumberFormat="1" applyFont="1" applyAlignment="1">
      <alignment horizontal="center"/>
    </xf>
    <xf numFmtId="166" fontId="9" fillId="0" borderId="0" xfId="0" applyNumberFormat="1" applyFont="1"/>
    <xf numFmtId="167" fontId="10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14" fontId="9" fillId="0" borderId="0" xfId="0" applyNumberFormat="1" applyFont="1" applyAlignment="1">
      <alignment horizontal="right"/>
    </xf>
    <xf numFmtId="167" fontId="11" fillId="0" borderId="0" xfId="0" applyNumberFormat="1" applyFont="1"/>
    <xf numFmtId="167" fontId="11" fillId="0" borderId="0" xfId="0" applyNumberFormat="1" applyFont="1" applyAlignment="1">
      <alignment horizontal="right"/>
    </xf>
    <xf numFmtId="167" fontId="11" fillId="0" borderId="0" xfId="0" applyNumberFormat="1" applyFont="1" applyAlignment="1">
      <alignment horizontal="center"/>
    </xf>
    <xf numFmtId="14" fontId="11" fillId="0" borderId="0" xfId="0" applyNumberFormat="1" applyFont="1" applyAlignment="1">
      <alignment horizontal="right"/>
    </xf>
    <xf numFmtId="166" fontId="11" fillId="0" borderId="0" xfId="0" applyNumberFormat="1" applyFont="1"/>
    <xf numFmtId="49" fontId="11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 wrapText="1"/>
    </xf>
    <xf numFmtId="167" fontId="12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/>
    </xf>
    <xf numFmtId="14" fontId="7" fillId="0" borderId="0" xfId="0" applyNumberFormat="1" applyFont="1" applyAlignment="1">
      <alignment horizontal="right" wrapText="1"/>
    </xf>
    <xf numFmtId="166" fontId="7" fillId="0" borderId="0" xfId="0" applyNumberFormat="1" applyFont="1" applyAlignment="1">
      <alignment wrapText="1"/>
    </xf>
    <xf numFmtId="49" fontId="7" fillId="0" borderId="0" xfId="0" applyNumberFormat="1" applyFont="1" applyAlignment="1">
      <alignment horizontal="center" wrapText="1"/>
    </xf>
    <xf numFmtId="167" fontId="1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 wrapText="1"/>
    </xf>
    <xf numFmtId="49" fontId="7" fillId="0" borderId="0" xfId="0" applyNumberFormat="1" applyFont="1" applyAlignment="1">
      <alignment horizontal="center"/>
    </xf>
    <xf numFmtId="167" fontId="12" fillId="0" borderId="0" xfId="0" applyNumberFormat="1" applyFont="1" applyAlignment="1">
      <alignment horizontal="center" wrapText="1"/>
    </xf>
    <xf numFmtId="0" fontId="14" fillId="0" borderId="0" xfId="0" applyFont="1"/>
    <xf numFmtId="0" fontId="0" fillId="0" borderId="0" xfId="0" applyAlignment="1">
      <alignment horizontal="center"/>
    </xf>
    <xf numFmtId="168" fontId="7" fillId="0" borderId="0" xfId="0" applyNumberFormat="1" applyFont="1" applyAlignment="1">
      <alignment horizontal="center" wrapText="1"/>
    </xf>
    <xf numFmtId="168" fontId="13" fillId="0" borderId="0" xfId="2" applyNumberFormat="1" applyAlignment="1">
      <alignment horizontal="center" wrapText="1"/>
    </xf>
    <xf numFmtId="14" fontId="0" fillId="0" borderId="0" xfId="0" applyNumberFormat="1"/>
    <xf numFmtId="167" fontId="15" fillId="0" borderId="0" xfId="0" applyNumberFormat="1" applyFont="1" applyAlignment="1">
      <alignment horizontal="center"/>
    </xf>
    <xf numFmtId="167" fontId="15" fillId="0" borderId="0" xfId="0" applyNumberFormat="1" applyFont="1" applyAlignment="1">
      <alignment horizontal="right"/>
    </xf>
    <xf numFmtId="167" fontId="15" fillId="0" borderId="0" xfId="0" applyNumberFormat="1" applyFont="1" applyAlignment="1">
      <alignment horizontal="right" wrapText="1"/>
    </xf>
    <xf numFmtId="14" fontId="15" fillId="0" borderId="0" xfId="0" applyNumberFormat="1" applyFont="1" applyAlignment="1">
      <alignment horizontal="right"/>
    </xf>
    <xf numFmtId="166" fontId="15" fillId="0" borderId="0" xfId="0" applyNumberFormat="1" applyFont="1" applyAlignment="1">
      <alignment wrapText="1"/>
    </xf>
    <xf numFmtId="49" fontId="15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 wrapText="1"/>
    </xf>
    <xf numFmtId="167" fontId="9" fillId="0" borderId="0" xfId="0" applyNumberFormat="1" applyFont="1" applyAlignment="1">
      <alignment horizontal="right" wrapText="1"/>
    </xf>
    <xf numFmtId="167" fontId="8" fillId="0" borderId="0" xfId="0" applyNumberFormat="1" applyFont="1" applyAlignment="1">
      <alignment horizontal="right" wrapText="1"/>
    </xf>
    <xf numFmtId="14" fontId="9" fillId="0" borderId="0" xfId="0" applyNumberFormat="1" applyFont="1" applyAlignment="1">
      <alignment horizontal="right" wrapText="1"/>
    </xf>
    <xf numFmtId="166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168" fontId="9" fillId="0" borderId="0" xfId="0" applyNumberFormat="1" applyFont="1" applyAlignment="1">
      <alignment horizontal="center" wrapText="1"/>
    </xf>
    <xf numFmtId="167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/>
    <xf numFmtId="14" fontId="8" fillId="0" borderId="0" xfId="0" applyNumberFormat="1" applyFont="1"/>
    <xf numFmtId="166" fontId="8" fillId="0" borderId="0" xfId="0" applyNumberFormat="1" applyFont="1" applyAlignment="1">
      <alignment wrapText="1"/>
    </xf>
    <xf numFmtId="0" fontId="8" fillId="0" borderId="0" xfId="0" applyFont="1" applyAlignment="1">
      <alignment horizontal="right"/>
    </xf>
    <xf numFmtId="167" fontId="16" fillId="0" borderId="0" xfId="0" applyNumberFormat="1" applyFont="1" applyAlignment="1">
      <alignment horizontal="right" wrapText="1"/>
    </xf>
    <xf numFmtId="49" fontId="8" fillId="0" borderId="0" xfId="0" applyNumberFormat="1" applyFont="1" applyAlignment="1">
      <alignment horizontal="center" wrapText="1"/>
    </xf>
    <xf numFmtId="167" fontId="13" fillId="0" borderId="0" xfId="2" applyNumberFormat="1" applyAlignment="1">
      <alignment horizontal="center"/>
    </xf>
    <xf numFmtId="167" fontId="0" fillId="0" borderId="0" xfId="0" applyNumberFormat="1" applyAlignment="1">
      <alignment horizontal="center" wrapText="1"/>
    </xf>
    <xf numFmtId="167" fontId="0" fillId="0" borderId="0" xfId="0" applyNumberFormat="1" applyAlignment="1">
      <alignment horizontal="right" wrapText="1"/>
    </xf>
    <xf numFmtId="167" fontId="15" fillId="0" borderId="0" xfId="0" applyNumberFormat="1" applyFont="1" applyAlignment="1">
      <alignment horizontal="center" wrapText="1"/>
    </xf>
    <xf numFmtId="14" fontId="15" fillId="0" borderId="0" xfId="0" applyNumberFormat="1" applyFont="1" applyAlignment="1">
      <alignment horizontal="right" wrapText="1"/>
    </xf>
    <xf numFmtId="49" fontId="15" fillId="0" borderId="0" xfId="0" applyNumberFormat="1" applyFont="1" applyAlignment="1">
      <alignment horizontal="center" wrapText="1"/>
    </xf>
    <xf numFmtId="168" fontId="15" fillId="0" borderId="0" xfId="0" applyNumberFormat="1" applyFont="1" applyAlignment="1">
      <alignment horizontal="center" wrapText="1"/>
    </xf>
    <xf numFmtId="168" fontId="8" fillId="0" borderId="0" xfId="0" applyNumberFormat="1" applyFont="1" applyAlignment="1">
      <alignment horizontal="center" wrapText="1"/>
    </xf>
    <xf numFmtId="14" fontId="17" fillId="0" borderId="0" xfId="0" applyNumberFormat="1" applyFont="1" applyAlignment="1">
      <alignment horizontal="right" wrapText="1"/>
    </xf>
    <xf numFmtId="167" fontId="11" fillId="0" borderId="0" xfId="0" applyNumberFormat="1" applyFont="1" applyAlignment="1">
      <alignment wrapText="1"/>
    </xf>
    <xf numFmtId="167" fontId="11" fillId="0" borderId="0" xfId="0" applyNumberFormat="1" applyFont="1" applyAlignment="1">
      <alignment horizontal="right" wrapText="1"/>
    </xf>
    <xf numFmtId="167" fontId="11" fillId="0" borderId="0" xfId="0" applyNumberFormat="1" applyFont="1" applyAlignment="1">
      <alignment horizontal="center" wrapText="1"/>
    </xf>
    <xf numFmtId="14" fontId="11" fillId="0" borderId="0" xfId="0" applyNumberFormat="1" applyFont="1" applyAlignment="1">
      <alignment horizontal="right" wrapText="1"/>
    </xf>
    <xf numFmtId="166" fontId="11" fillId="0" borderId="0" xfId="0" applyNumberFormat="1" applyFont="1" applyAlignment="1">
      <alignment wrapText="1"/>
    </xf>
    <xf numFmtId="49" fontId="1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66" fontId="2" fillId="0" borderId="0" xfId="0" applyNumberFormat="1" applyFont="1"/>
    <xf numFmtId="169" fontId="4" fillId="0" borderId="0" xfId="0" applyNumberFormat="1" applyFont="1" applyAlignment="1">
      <alignment horizontal="center" wrapText="1"/>
    </xf>
    <xf numFmtId="169" fontId="0" fillId="0" borderId="0" xfId="0" applyNumberFormat="1"/>
    <xf numFmtId="166" fontId="6" fillId="4" borderId="0" xfId="0" applyNumberFormat="1" applyFont="1" applyFill="1" applyAlignment="1">
      <alignment wrapText="1"/>
    </xf>
    <xf numFmtId="166" fontId="1" fillId="0" borderId="0" xfId="0" applyNumberFormat="1" applyFont="1"/>
    <xf numFmtId="1" fontId="4" fillId="0" borderId="0" xfId="0" applyNumberFormat="1" applyFont="1" applyAlignment="1">
      <alignment horizont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/>
    <xf numFmtId="2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16" fontId="1" fillId="0" borderId="0" xfId="0" applyNumberFormat="1" applyFont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center"/>
    </xf>
    <xf numFmtId="166" fontId="19" fillId="0" borderId="0" xfId="0" applyNumberFormat="1" applyFont="1" applyAlignment="1">
      <alignment horizontal="center"/>
    </xf>
    <xf numFmtId="166" fontId="19" fillId="0" borderId="0" xfId="0" applyNumberFormat="1" applyFont="1"/>
    <xf numFmtId="1" fontId="19" fillId="0" borderId="0" xfId="0" applyNumberFormat="1" applyFont="1" applyAlignment="1">
      <alignment horizontal="center"/>
    </xf>
    <xf numFmtId="172" fontId="19" fillId="0" borderId="0" xfId="0" applyNumberFormat="1" applyFont="1" applyAlignment="1">
      <alignment horizontal="center"/>
    </xf>
    <xf numFmtId="15" fontId="18" fillId="0" borderId="0" xfId="0" applyNumberFormat="1" applyFont="1"/>
    <xf numFmtId="15" fontId="18" fillId="0" borderId="0" xfId="0" applyNumberFormat="1" applyFont="1" applyAlignment="1">
      <alignment horizontal="center"/>
    </xf>
    <xf numFmtId="166" fontId="20" fillId="0" borderId="0" xfId="0" applyNumberFormat="1" applyFont="1"/>
    <xf numFmtId="166" fontId="21" fillId="0" borderId="0" xfId="0" applyNumberFormat="1" applyFont="1"/>
    <xf numFmtId="14" fontId="1" fillId="0" borderId="0" xfId="0" applyNumberFormat="1" applyFont="1"/>
    <xf numFmtId="2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1" fontId="0" fillId="0" borderId="0" xfId="0" applyNumberFormat="1"/>
    <xf numFmtId="174" fontId="0" fillId="0" borderId="0" xfId="3" applyNumberFormat="1" applyFont="1" applyAlignment="1"/>
    <xf numFmtId="173" fontId="0" fillId="0" borderId="0" xfId="0" applyNumberFormat="1"/>
    <xf numFmtId="173" fontId="0" fillId="0" borderId="2" xfId="0" applyNumberFormat="1" applyBorder="1"/>
    <xf numFmtId="173" fontId="0" fillId="0" borderId="2" xfId="3" applyNumberFormat="1" applyFont="1" applyBorder="1" applyAlignment="1"/>
    <xf numFmtId="165" fontId="0" fillId="0" borderId="0" xfId="3" applyFont="1" applyBorder="1" applyAlignment="1"/>
    <xf numFmtId="173" fontId="0" fillId="0" borderId="3" xfId="3" applyNumberFormat="1" applyFont="1" applyBorder="1" applyAlignment="1"/>
    <xf numFmtId="173" fontId="0" fillId="0" borderId="0" xfId="3" applyNumberFormat="1" applyFont="1" applyAlignment="1"/>
    <xf numFmtId="173" fontId="0" fillId="0" borderId="0" xfId="3" applyNumberFormat="1" applyFont="1" applyBorder="1" applyAlignment="1"/>
    <xf numFmtId="0" fontId="0" fillId="0" borderId="0" xfId="3" applyNumberFormat="1" applyFont="1" applyAlignment="1"/>
    <xf numFmtId="175" fontId="0" fillId="0" borderId="0" xfId="0" applyNumberFormat="1"/>
    <xf numFmtId="0" fontId="0" fillId="0" borderId="2" xfId="3" applyNumberFormat="1" applyFont="1" applyBorder="1" applyAlignment="1"/>
    <xf numFmtId="0" fontId="0" fillId="0" borderId="0" xfId="3" applyNumberFormat="1" applyFont="1" applyBorder="1" applyAlignment="1"/>
    <xf numFmtId="174" fontId="0" fillId="0" borderId="0" xfId="0" applyNumberFormat="1"/>
    <xf numFmtId="0" fontId="16" fillId="0" borderId="0" xfId="3" applyNumberFormat="1" applyFont="1" applyBorder="1" applyAlignment="1"/>
    <xf numFmtId="0" fontId="16" fillId="0" borderId="0" xfId="3" applyNumberFormat="1" applyFont="1" applyAlignment="1"/>
    <xf numFmtId="173" fontId="16" fillId="0" borderId="0" xfId="3" applyNumberFormat="1" applyFont="1" applyBorder="1" applyAlignment="1"/>
    <xf numFmtId="43" fontId="16" fillId="0" borderId="0" xfId="3" applyNumberFormat="1" applyFont="1" applyBorder="1" applyAlignment="1"/>
    <xf numFmtId="2" fontId="16" fillId="0" borderId="0" xfId="0" applyNumberFormat="1" applyFont="1"/>
    <xf numFmtId="173" fontId="16" fillId="0" borderId="1" xfId="3" applyNumberFormat="1" applyFont="1" applyBorder="1" applyAlignment="1"/>
    <xf numFmtId="173" fontId="16" fillId="0" borderId="0" xfId="0" applyNumberFormat="1" applyFont="1"/>
    <xf numFmtId="0" fontId="16" fillId="0" borderId="2" xfId="3" applyNumberFormat="1" applyFont="1" applyBorder="1" applyAlignment="1"/>
    <xf numFmtId="173" fontId="16" fillId="0" borderId="2" xfId="3" applyNumberFormat="1" applyFont="1" applyBorder="1" applyAlignment="1"/>
    <xf numFmtId="0" fontId="16" fillId="0" borderId="0" xfId="0" applyFont="1"/>
    <xf numFmtId="173" fontId="16" fillId="0" borderId="0" xfId="3" applyNumberFormat="1" applyFont="1" applyAlignment="1"/>
    <xf numFmtId="2" fontId="23" fillId="0" borderId="0" xfId="0" applyNumberFormat="1" applyFont="1"/>
    <xf numFmtId="0" fontId="24" fillId="0" borderId="0" xfId="0" applyFont="1"/>
    <xf numFmtId="0" fontId="23" fillId="0" borderId="0" xfId="0" applyFont="1"/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5" fillId="0" borderId="0" xfId="0" applyFont="1"/>
    <xf numFmtId="2" fontId="23" fillId="0" borderId="0" xfId="0" applyNumberFormat="1" applyFont="1" applyAlignment="1">
      <alignment horizontal="left"/>
    </xf>
    <xf numFmtId="0" fontId="23" fillId="0" borderId="0" xfId="0" applyFont="1" applyAlignment="1">
      <alignment horizontal="center"/>
    </xf>
    <xf numFmtId="1" fontId="23" fillId="0" borderId="0" xfId="0" applyNumberFormat="1" applyFont="1"/>
    <xf numFmtId="2" fontId="23" fillId="0" borderId="0" xfId="0" applyNumberFormat="1" applyFont="1" applyAlignment="1">
      <alignment horizontal="center"/>
    </xf>
    <xf numFmtId="166" fontId="5" fillId="3" borderId="0" xfId="1" applyNumberFormat="1" applyFont="1" applyFill="1" applyAlignment="1">
      <alignment horizontal="center"/>
    </xf>
    <xf numFmtId="166" fontId="6" fillId="2" borderId="0" xfId="1" applyNumberFormat="1" applyFont="1" applyAlignment="1">
      <alignment wrapText="1"/>
    </xf>
    <xf numFmtId="166" fontId="6" fillId="2" borderId="0" xfId="1" applyNumberFormat="1" applyFont="1" applyAlignment="1"/>
    <xf numFmtId="166" fontId="5" fillId="0" borderId="0" xfId="0" applyNumberFormat="1" applyFont="1" applyAlignment="1">
      <alignment horizontal="center" wrapText="1"/>
    </xf>
    <xf numFmtId="169" fontId="26" fillId="0" borderId="0" xfId="0" applyNumberFormat="1" applyFont="1"/>
    <xf numFmtId="0" fontId="26" fillId="0" borderId="0" xfId="0" applyFont="1"/>
    <xf numFmtId="1" fontId="26" fillId="0" borderId="0" xfId="0" applyNumberFormat="1" applyFont="1" applyAlignment="1">
      <alignment horizontal="center"/>
    </xf>
    <xf numFmtId="166" fontId="26" fillId="0" borderId="0" xfId="0" applyNumberFormat="1" applyFont="1"/>
    <xf numFmtId="166" fontId="6" fillId="0" borderId="0" xfId="0" applyNumberFormat="1" applyFont="1"/>
    <xf numFmtId="0" fontId="27" fillId="0" borderId="0" xfId="0" applyFont="1"/>
    <xf numFmtId="166" fontId="27" fillId="0" borderId="0" xfId="0" applyNumberFormat="1" applyFont="1"/>
    <xf numFmtId="169" fontId="27" fillId="0" borderId="0" xfId="0" applyNumberFormat="1" applyFont="1"/>
    <xf numFmtId="0" fontId="27" fillId="0" borderId="0" xfId="0" applyFont="1" applyAlignment="1">
      <alignment horizontal="right"/>
    </xf>
    <xf numFmtId="1" fontId="27" fillId="0" borderId="0" xfId="0" applyNumberFormat="1" applyFont="1" applyAlignment="1">
      <alignment horizontal="center"/>
    </xf>
    <xf numFmtId="171" fontId="27" fillId="0" borderId="0" xfId="0" applyNumberFormat="1" applyFont="1" applyAlignment="1">
      <alignment horizontal="center"/>
    </xf>
    <xf numFmtId="166" fontId="28" fillId="0" borderId="0" xfId="0" applyNumberFormat="1" applyFont="1"/>
    <xf numFmtId="0" fontId="26" fillId="0" borderId="0" xfId="0" applyFont="1" applyAlignment="1">
      <alignment horizontal="left"/>
    </xf>
    <xf numFmtId="166" fontId="26" fillId="0" borderId="0" xfId="0" applyNumberFormat="1" applyFont="1" applyAlignment="1">
      <alignment horizontal="center"/>
    </xf>
    <xf numFmtId="166" fontId="26" fillId="0" borderId="0" xfId="0" applyNumberFormat="1" applyFont="1" applyAlignment="1">
      <alignment horizontal="left"/>
    </xf>
    <xf numFmtId="170" fontId="26" fillId="0" borderId="0" xfId="0" applyNumberFormat="1" applyFont="1" applyAlignment="1">
      <alignment horizontal="center"/>
    </xf>
    <xf numFmtId="166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right"/>
    </xf>
    <xf numFmtId="171" fontId="2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2" fontId="26" fillId="0" borderId="0" xfId="0" applyNumberFormat="1" applyFont="1"/>
    <xf numFmtId="2" fontId="2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164" fontId="26" fillId="0" borderId="0" xfId="0" applyNumberFormat="1" applyFont="1" applyAlignment="1">
      <alignment horizontal="right"/>
    </xf>
    <xf numFmtId="2" fontId="27" fillId="0" borderId="0" xfId="0" applyNumberFormat="1" applyFont="1"/>
    <xf numFmtId="2" fontId="27" fillId="0" borderId="0" xfId="0" applyNumberFormat="1" applyFont="1" applyAlignment="1">
      <alignment horizontal="right"/>
    </xf>
    <xf numFmtId="171" fontId="27" fillId="0" borderId="0" xfId="0" applyNumberFormat="1" applyFont="1" applyAlignment="1">
      <alignment horizontal="right"/>
    </xf>
    <xf numFmtId="0" fontId="27" fillId="0" borderId="0" xfId="0" applyFont="1" applyAlignment="1">
      <alignment horizontal="left"/>
    </xf>
    <xf numFmtId="166" fontId="29" fillId="0" borderId="0" xfId="0" applyNumberFormat="1" applyFont="1"/>
    <xf numFmtId="166" fontId="30" fillId="0" borderId="0" xfId="0" applyNumberFormat="1" applyFont="1"/>
    <xf numFmtId="14" fontId="26" fillId="0" borderId="0" xfId="0" applyNumberFormat="1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/>
    <xf numFmtId="17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5" fontId="4" fillId="0" borderId="0" xfId="0" applyNumberFormat="1" applyFont="1"/>
    <xf numFmtId="15" fontId="4" fillId="0" borderId="0" xfId="0" applyNumberFormat="1" applyFont="1" applyAlignment="1">
      <alignment horizontal="center"/>
    </xf>
  </cellXfs>
  <cellStyles count="4">
    <cellStyle name="Accent4" xfId="1" builtinId="41"/>
    <cellStyle name="Comma" xfId="3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jeanvmorley@gmail.com" TargetMode="External"/><Relationship Id="rId2" Type="http://schemas.openxmlformats.org/officeDocument/2006/relationships/hyperlink" Target="mailto:johrajibb@yahoo.co.uk" TargetMode="External"/><Relationship Id="rId1" Type="http://schemas.openxmlformats.org/officeDocument/2006/relationships/hyperlink" Target="mailto:wanree@blueyonder.co.uk" TargetMode="External"/><Relationship Id="rId5" Type="http://schemas.openxmlformats.org/officeDocument/2006/relationships/hyperlink" Target="mailto:douglasseale@yahoo.co.uk" TargetMode="External"/><Relationship Id="rId4" Type="http://schemas.openxmlformats.org/officeDocument/2006/relationships/hyperlink" Target="mailto:mdick@talk21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9F32C-CFE1-8346-AF57-6D3395D3312B}">
  <sheetPr>
    <pageSetUpPr fitToPage="1"/>
  </sheetPr>
  <dimension ref="A1:U199"/>
  <sheetViews>
    <sheetView zoomScale="115" workbookViewId="0">
      <pane xSplit="3" ySplit="2" topLeftCell="D22" activePane="bottomRight" state="frozen"/>
      <selection pane="topRight" activeCell="D1" sqref="D1"/>
      <selection pane="bottomLeft" activeCell="A4" sqref="A4"/>
      <selection pane="bottomRight" activeCell="C203" sqref="C203"/>
    </sheetView>
  </sheetViews>
  <sheetFormatPr defaultColWidth="11" defaultRowHeight="15.75" x14ac:dyDescent="0.25"/>
  <cols>
    <col min="1" max="1" width="10.875" style="79"/>
    <col min="2" max="2" width="31.5" customWidth="1"/>
    <col min="3" max="3" width="29.125" bestFit="1" customWidth="1"/>
    <col min="4" max="4" width="8.625" style="83" customWidth="1"/>
    <col min="5" max="11" width="10.875" style="6"/>
    <col min="12" max="17" width="10.875" style="81"/>
    <col min="18" max="21" width="10.875" style="6"/>
  </cols>
  <sheetData>
    <row r="1" spans="1:21" ht="43.5" x14ac:dyDescent="0.25">
      <c r="A1" s="78" t="s">
        <v>0</v>
      </c>
      <c r="B1" s="1" t="s">
        <v>1</v>
      </c>
      <c r="C1" s="82" t="s">
        <v>2</v>
      </c>
      <c r="D1" s="2" t="s">
        <v>3</v>
      </c>
      <c r="E1" s="139" t="s">
        <v>308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80" t="s">
        <v>10</v>
      </c>
      <c r="M1" s="80" t="s">
        <v>11</v>
      </c>
      <c r="N1" s="80" t="s">
        <v>12</v>
      </c>
      <c r="O1" s="80" t="s">
        <v>13</v>
      </c>
      <c r="P1" s="140" t="s">
        <v>14</v>
      </c>
      <c r="Q1" s="141" t="s">
        <v>15</v>
      </c>
      <c r="R1" s="3" t="s">
        <v>16</v>
      </c>
      <c r="S1" s="142" t="s">
        <v>17</v>
      </c>
      <c r="T1" s="4" t="s">
        <v>230</v>
      </c>
      <c r="U1" s="4" t="s">
        <v>230</v>
      </c>
    </row>
    <row r="2" spans="1:21" x14ac:dyDescent="0.25">
      <c r="A2" s="143"/>
      <c r="B2" s="144"/>
      <c r="C2" s="145"/>
      <c r="D2" s="146"/>
      <c r="E2" s="146"/>
      <c r="F2" s="146"/>
      <c r="G2" s="146"/>
      <c r="H2" s="146"/>
      <c r="I2" s="146"/>
      <c r="J2" s="146"/>
      <c r="K2" s="146"/>
      <c r="L2" s="147"/>
      <c r="M2" s="147"/>
      <c r="N2" s="147"/>
      <c r="O2" s="147"/>
      <c r="P2" s="147"/>
      <c r="Q2" s="147"/>
      <c r="R2" s="146"/>
      <c r="S2" s="146"/>
      <c r="T2" s="146"/>
    </row>
    <row r="3" spans="1:21" x14ac:dyDescent="0.25">
      <c r="A3" s="143"/>
      <c r="B3" s="148" t="s">
        <v>214</v>
      </c>
      <c r="C3" s="145"/>
      <c r="D3" s="146"/>
      <c r="E3" s="146"/>
      <c r="F3" s="146"/>
      <c r="G3" s="146"/>
      <c r="H3" s="146"/>
      <c r="I3" s="146"/>
      <c r="J3" s="146"/>
      <c r="K3" s="146"/>
      <c r="L3" s="147"/>
      <c r="M3" s="147"/>
      <c r="N3" s="147"/>
      <c r="O3" s="147"/>
      <c r="P3" s="147"/>
      <c r="Q3" s="147"/>
      <c r="R3" s="149">
        <v>30</v>
      </c>
      <c r="S3" s="149"/>
      <c r="T3" s="149">
        <v>11594.52</v>
      </c>
      <c r="U3" s="77">
        <v>11594.52</v>
      </c>
    </row>
    <row r="4" spans="1:21" x14ac:dyDescent="0.25">
      <c r="A4" s="143"/>
      <c r="B4" s="144"/>
      <c r="C4" s="145"/>
      <c r="D4" s="146"/>
      <c r="E4" s="146"/>
      <c r="F4" s="146"/>
      <c r="G4" s="146"/>
      <c r="H4" s="146"/>
      <c r="I4" s="146"/>
      <c r="J4" s="146"/>
      <c r="K4" s="146"/>
      <c r="L4" s="147"/>
      <c r="M4" s="147"/>
      <c r="N4" s="147"/>
      <c r="O4" s="147"/>
      <c r="P4" s="147"/>
      <c r="Q4" s="147"/>
      <c r="R4" s="146"/>
      <c r="S4" s="146"/>
      <c r="T4" s="146"/>
    </row>
    <row r="5" spans="1:21" x14ac:dyDescent="0.25">
      <c r="A5" s="143">
        <v>44929</v>
      </c>
      <c r="B5" s="144" t="s">
        <v>208</v>
      </c>
      <c r="C5" s="145"/>
      <c r="D5" s="146"/>
      <c r="E5" s="146"/>
      <c r="F5" s="146">
        <v>25</v>
      </c>
      <c r="H5" s="146"/>
      <c r="I5" s="146"/>
      <c r="J5" s="146"/>
      <c r="K5" s="146"/>
      <c r="L5" s="147"/>
      <c r="M5" s="147"/>
      <c r="N5" s="147"/>
      <c r="O5" s="147"/>
      <c r="P5" s="147"/>
      <c r="Q5" s="147"/>
      <c r="R5" s="146"/>
      <c r="S5" s="146">
        <v>25</v>
      </c>
      <c r="T5" s="146">
        <v>11619.52</v>
      </c>
      <c r="U5" s="6">
        <v>11619.52</v>
      </c>
    </row>
    <row r="6" spans="1:21" x14ac:dyDescent="0.25">
      <c r="A6" s="143">
        <v>44935</v>
      </c>
      <c r="B6" s="144" t="s">
        <v>216</v>
      </c>
      <c r="C6" s="145"/>
      <c r="D6" s="146"/>
      <c r="E6" s="146"/>
      <c r="F6" s="146">
        <v>60</v>
      </c>
      <c r="G6" s="146"/>
      <c r="H6" s="146"/>
      <c r="I6" s="146"/>
      <c r="J6" s="146"/>
      <c r="K6" s="146"/>
      <c r="L6" s="147"/>
      <c r="M6" s="147"/>
      <c r="N6" s="147"/>
      <c r="O6" s="147"/>
      <c r="P6" s="147"/>
      <c r="Q6" s="147"/>
      <c r="R6" s="146"/>
      <c r="S6" s="146">
        <v>60</v>
      </c>
      <c r="T6" s="146">
        <v>11679.52</v>
      </c>
      <c r="U6" s="6">
        <v>11679.52</v>
      </c>
    </row>
    <row r="7" spans="1:21" x14ac:dyDescent="0.25">
      <c r="A7" s="143">
        <v>44946</v>
      </c>
      <c r="B7" s="144" t="s">
        <v>217</v>
      </c>
      <c r="C7" s="145"/>
      <c r="D7" s="146"/>
      <c r="E7" s="146"/>
      <c r="F7" s="146"/>
      <c r="G7" s="146"/>
      <c r="H7" s="146"/>
      <c r="I7" s="146"/>
      <c r="J7" s="146"/>
      <c r="K7" s="146"/>
      <c r="L7" s="147"/>
      <c r="M7" s="147">
        <v>192</v>
      </c>
      <c r="N7" s="147"/>
      <c r="O7" s="147"/>
      <c r="P7" s="147"/>
      <c r="Q7" s="147"/>
      <c r="R7" s="146"/>
      <c r="S7" s="146">
        <v>-192</v>
      </c>
      <c r="T7" s="146">
        <v>11487.52</v>
      </c>
      <c r="U7" s="6">
        <v>11487.52</v>
      </c>
    </row>
    <row r="8" spans="1:21" x14ac:dyDescent="0.25">
      <c r="A8" s="143" t="s">
        <v>309</v>
      </c>
      <c r="B8" s="144" t="s">
        <v>218</v>
      </c>
      <c r="C8" s="145"/>
      <c r="D8" s="146"/>
      <c r="E8" s="146"/>
      <c r="F8" s="146"/>
      <c r="G8" s="146"/>
      <c r="H8" s="146"/>
      <c r="I8" s="146"/>
      <c r="J8" s="146"/>
      <c r="K8" s="146"/>
      <c r="L8" s="147">
        <v>58.93</v>
      </c>
      <c r="M8" s="147"/>
      <c r="N8" s="147"/>
      <c r="O8" s="147"/>
      <c r="P8" s="147"/>
      <c r="Q8" s="147"/>
      <c r="R8" s="146"/>
      <c r="S8" s="146">
        <v>-58.93</v>
      </c>
      <c r="T8" s="146">
        <v>11428.59</v>
      </c>
      <c r="U8" s="6">
        <v>11428.59</v>
      </c>
    </row>
    <row r="9" spans="1:21" x14ac:dyDescent="0.25">
      <c r="A9" s="143">
        <v>44952</v>
      </c>
      <c r="B9" s="144" t="s">
        <v>219</v>
      </c>
      <c r="C9" s="145"/>
      <c r="D9" s="146"/>
      <c r="E9" s="146"/>
      <c r="F9" s="146"/>
      <c r="G9" s="146"/>
      <c r="H9" s="146"/>
      <c r="I9" s="146"/>
      <c r="J9" s="146"/>
      <c r="K9" s="146"/>
      <c r="L9" s="147"/>
      <c r="M9" s="147">
        <v>29.94</v>
      </c>
      <c r="N9" s="147"/>
      <c r="O9" s="147"/>
      <c r="P9" s="147"/>
      <c r="Q9" s="147"/>
      <c r="R9" s="146"/>
      <c r="S9" s="147">
        <v>29.94</v>
      </c>
      <c r="T9" s="146">
        <v>11398.65</v>
      </c>
      <c r="U9" s="6">
        <v>11398.65</v>
      </c>
    </row>
    <row r="10" spans="1:21" x14ac:dyDescent="0.25">
      <c r="A10" s="143"/>
      <c r="B10" s="144"/>
      <c r="C10" s="145"/>
      <c r="D10" s="146"/>
      <c r="E10" s="146"/>
      <c r="F10" s="146"/>
      <c r="G10" s="146"/>
      <c r="H10" s="146"/>
      <c r="I10" s="146"/>
      <c r="J10" s="146"/>
      <c r="K10" s="146"/>
      <c r="L10" s="147"/>
      <c r="M10" s="147"/>
      <c r="N10" s="147"/>
      <c r="O10" s="147"/>
      <c r="P10" s="147"/>
      <c r="Q10" s="147"/>
      <c r="R10" s="146"/>
      <c r="S10" s="146"/>
      <c r="T10" s="146"/>
    </row>
    <row r="11" spans="1:21" x14ac:dyDescent="0.25">
      <c r="A11" s="143">
        <v>44959</v>
      </c>
      <c r="B11" s="144" t="s">
        <v>220</v>
      </c>
      <c r="C11" s="145"/>
      <c r="D11" s="146"/>
      <c r="E11" s="146"/>
      <c r="F11" s="146">
        <v>0.67</v>
      </c>
      <c r="G11" s="146"/>
      <c r="H11" s="146"/>
      <c r="I11" s="146"/>
      <c r="J11" s="146"/>
      <c r="K11" s="146"/>
      <c r="L11" s="147"/>
      <c r="M11" s="147"/>
      <c r="N11" s="147"/>
      <c r="O11" s="147"/>
      <c r="P11" s="147"/>
      <c r="Q11" s="147"/>
      <c r="R11" s="146"/>
      <c r="S11" s="146">
        <v>0.67</v>
      </c>
      <c r="T11" s="146">
        <v>11399.32</v>
      </c>
      <c r="U11" s="6">
        <v>11399.32</v>
      </c>
    </row>
    <row r="12" spans="1:21" x14ac:dyDescent="0.25">
      <c r="A12" s="143">
        <v>44963</v>
      </c>
      <c r="B12" s="144" t="s">
        <v>221</v>
      </c>
      <c r="C12" s="145"/>
      <c r="D12" s="146"/>
      <c r="E12" s="146"/>
      <c r="F12" s="146"/>
      <c r="G12" s="146">
        <v>10</v>
      </c>
      <c r="H12" s="146"/>
      <c r="I12" s="146"/>
      <c r="J12" s="146"/>
      <c r="K12" s="146"/>
      <c r="L12" s="147"/>
      <c r="M12" s="147"/>
      <c r="N12" s="147"/>
      <c r="O12" s="147"/>
      <c r="P12" s="147"/>
      <c r="Q12" s="147"/>
      <c r="R12" s="146"/>
      <c r="S12" s="146">
        <v>10</v>
      </c>
      <c r="T12" s="146">
        <v>11409.32</v>
      </c>
      <c r="U12" s="6">
        <v>11409.32</v>
      </c>
    </row>
    <row r="13" spans="1:21" x14ac:dyDescent="0.25">
      <c r="A13" s="143">
        <v>44973</v>
      </c>
      <c r="B13" s="144" t="s">
        <v>222</v>
      </c>
      <c r="C13" s="145"/>
      <c r="D13" s="146"/>
      <c r="E13" s="146"/>
      <c r="F13" s="146"/>
      <c r="G13" s="146"/>
      <c r="H13" s="146"/>
      <c r="I13" s="146"/>
      <c r="J13" s="146"/>
      <c r="K13" s="146"/>
      <c r="L13" s="147"/>
      <c r="M13" s="147">
        <v>667.8</v>
      </c>
      <c r="N13" s="147"/>
      <c r="O13" s="147"/>
      <c r="P13" s="147"/>
      <c r="Q13" s="147"/>
      <c r="R13" s="146"/>
      <c r="S13" s="146">
        <v>-667.8</v>
      </c>
      <c r="T13" s="146">
        <v>10741.52</v>
      </c>
      <c r="U13" s="6">
        <v>10741.52</v>
      </c>
    </row>
    <row r="14" spans="1:21" x14ac:dyDescent="0.25">
      <c r="A14" s="143">
        <v>44974</v>
      </c>
      <c r="B14" s="144" t="s">
        <v>215</v>
      </c>
      <c r="C14" s="145"/>
      <c r="D14" s="146"/>
      <c r="E14" s="146"/>
      <c r="F14" s="146"/>
      <c r="G14" s="146"/>
      <c r="H14" s="146"/>
      <c r="I14" s="146"/>
      <c r="J14" s="146"/>
      <c r="K14" s="146"/>
      <c r="L14" s="147"/>
      <c r="M14" s="147">
        <v>75</v>
      </c>
      <c r="N14" s="147"/>
      <c r="O14" s="147"/>
      <c r="P14" s="147"/>
      <c r="Q14" s="147"/>
      <c r="R14" s="146"/>
      <c r="S14" s="146">
        <v>-75</v>
      </c>
      <c r="T14" s="146">
        <v>10666.52</v>
      </c>
      <c r="U14" s="6">
        <v>10666.52</v>
      </c>
    </row>
    <row r="15" spans="1:21" x14ac:dyDescent="0.25">
      <c r="A15" s="143">
        <v>44984</v>
      </c>
      <c r="B15" s="144" t="s">
        <v>218</v>
      </c>
      <c r="C15" s="145"/>
      <c r="D15" s="146"/>
      <c r="E15" s="146"/>
      <c r="F15" s="146"/>
      <c r="G15" s="146"/>
      <c r="H15" s="146"/>
      <c r="I15" s="146"/>
      <c r="J15" s="146"/>
      <c r="K15" s="146"/>
      <c r="L15" s="147">
        <v>62.09</v>
      </c>
      <c r="M15" s="147"/>
      <c r="N15" s="147"/>
      <c r="O15" s="147"/>
      <c r="P15" s="147"/>
      <c r="Q15" s="147"/>
      <c r="R15" s="146"/>
      <c r="S15" s="146">
        <v>-62.09</v>
      </c>
      <c r="T15" s="146">
        <v>10604.43</v>
      </c>
      <c r="U15" s="6">
        <v>10604.43</v>
      </c>
    </row>
    <row r="16" spans="1:21" x14ac:dyDescent="0.25">
      <c r="A16" s="143">
        <v>44985</v>
      </c>
      <c r="B16" s="144" t="s">
        <v>219</v>
      </c>
      <c r="C16" s="145"/>
      <c r="D16" s="146"/>
      <c r="E16" s="146"/>
      <c r="F16" s="146"/>
      <c r="G16" s="146"/>
      <c r="H16" s="146"/>
      <c r="I16" s="146"/>
      <c r="J16" s="146"/>
      <c r="K16" s="146"/>
      <c r="L16" s="147"/>
      <c r="M16" s="147">
        <v>29.94</v>
      </c>
      <c r="N16" s="147"/>
      <c r="O16" s="147"/>
      <c r="P16" s="147"/>
      <c r="Q16" s="147"/>
      <c r="R16" s="146"/>
      <c r="S16" s="146">
        <v>-29.94</v>
      </c>
      <c r="T16" s="146">
        <v>10574.49</v>
      </c>
      <c r="U16" s="6">
        <v>10574.49</v>
      </c>
    </row>
    <row r="17" spans="1:21" x14ac:dyDescent="0.25">
      <c r="A17" s="143"/>
      <c r="B17" s="144"/>
      <c r="C17" s="145"/>
      <c r="D17" s="146"/>
      <c r="E17" s="146"/>
      <c r="F17" s="146"/>
      <c r="G17" s="146"/>
      <c r="H17" s="146"/>
      <c r="I17" s="146"/>
      <c r="J17" s="146"/>
      <c r="K17" s="146"/>
      <c r="L17" s="147"/>
      <c r="M17" s="147"/>
      <c r="N17" s="147"/>
      <c r="O17" s="147"/>
      <c r="P17" s="147"/>
      <c r="Q17" s="147"/>
      <c r="R17" s="146"/>
      <c r="S17" s="146"/>
      <c r="T17" s="146"/>
    </row>
    <row r="18" spans="1:21" x14ac:dyDescent="0.25">
      <c r="A18" s="143">
        <v>44987</v>
      </c>
      <c r="B18" s="144" t="s">
        <v>220</v>
      </c>
      <c r="C18" s="145"/>
      <c r="D18" s="146"/>
      <c r="E18" s="146"/>
      <c r="F18" s="146">
        <v>0.26</v>
      </c>
      <c r="G18" s="146"/>
      <c r="H18" s="146"/>
      <c r="I18" s="146"/>
      <c r="J18" s="146"/>
      <c r="K18" s="146"/>
      <c r="L18" s="147"/>
      <c r="M18" s="147"/>
      <c r="N18" s="147"/>
      <c r="O18" s="147"/>
      <c r="P18" s="147"/>
      <c r="Q18" s="147"/>
      <c r="R18" s="146"/>
      <c r="S18" s="146">
        <v>0.26</v>
      </c>
      <c r="T18" s="146">
        <v>10574.75</v>
      </c>
      <c r="U18" s="6">
        <v>10574.75</v>
      </c>
    </row>
    <row r="19" spans="1:21" x14ac:dyDescent="0.25">
      <c r="A19" s="143">
        <v>44994</v>
      </c>
      <c r="B19" s="144" t="s">
        <v>223</v>
      </c>
      <c r="C19" s="145"/>
      <c r="D19" s="146"/>
      <c r="E19" s="146"/>
      <c r="F19" s="146"/>
      <c r="G19" s="146"/>
      <c r="H19" s="146"/>
      <c r="I19" s="146"/>
      <c r="J19" s="146">
        <v>135</v>
      </c>
      <c r="K19" s="146"/>
      <c r="L19" s="147"/>
      <c r="M19" s="147"/>
      <c r="N19" s="147"/>
      <c r="O19" s="147"/>
      <c r="P19" s="147"/>
      <c r="Q19" s="147"/>
      <c r="R19" s="146"/>
      <c r="S19" s="146">
        <v>135</v>
      </c>
      <c r="T19" s="146">
        <v>10709.75</v>
      </c>
      <c r="U19" s="6">
        <v>10709.75</v>
      </c>
    </row>
    <row r="20" spans="1:21" x14ac:dyDescent="0.25">
      <c r="A20" s="143">
        <v>44995</v>
      </c>
      <c r="B20" s="144" t="s">
        <v>221</v>
      </c>
      <c r="C20" s="145"/>
      <c r="D20" s="146"/>
      <c r="E20" s="146"/>
      <c r="F20" s="146"/>
      <c r="G20" s="146">
        <v>3</v>
      </c>
      <c r="H20" s="146"/>
      <c r="I20" s="146"/>
      <c r="J20" s="146"/>
      <c r="K20" s="146"/>
      <c r="L20" s="147"/>
      <c r="M20" s="147"/>
      <c r="N20" s="147"/>
      <c r="O20" s="147"/>
      <c r="P20" s="147"/>
      <c r="Q20" s="147"/>
      <c r="R20" s="146"/>
      <c r="S20" s="146">
        <v>3</v>
      </c>
      <c r="T20" s="146">
        <v>10712.75</v>
      </c>
      <c r="U20" s="6">
        <v>10712.75</v>
      </c>
    </row>
    <row r="21" spans="1:21" x14ac:dyDescent="0.25">
      <c r="A21" s="143">
        <v>45007</v>
      </c>
      <c r="B21" s="144" t="s">
        <v>221</v>
      </c>
      <c r="C21" s="145"/>
      <c r="D21" s="146"/>
      <c r="E21" s="146"/>
      <c r="F21" s="146"/>
      <c r="G21" s="146">
        <v>5</v>
      </c>
      <c r="H21" s="146"/>
      <c r="I21" s="146"/>
      <c r="J21" s="146"/>
      <c r="K21" s="146"/>
      <c r="L21" s="147"/>
      <c r="M21" s="147"/>
      <c r="N21" s="147"/>
      <c r="O21" s="147"/>
      <c r="P21" s="147"/>
      <c r="Q21" s="147"/>
      <c r="R21" s="146"/>
      <c r="S21" s="146">
        <v>5</v>
      </c>
      <c r="T21" s="146">
        <v>10717.75</v>
      </c>
      <c r="U21" s="6">
        <v>10717.75</v>
      </c>
    </row>
    <row r="22" spans="1:21" s="5" customFormat="1" x14ac:dyDescent="0.25">
      <c r="A22" s="143">
        <v>45013</v>
      </c>
      <c r="B22" s="144" t="s">
        <v>224</v>
      </c>
      <c r="C22" s="145"/>
      <c r="D22" s="146"/>
      <c r="E22" s="146"/>
      <c r="F22" s="146"/>
      <c r="G22" s="146"/>
      <c r="H22" s="146"/>
      <c r="I22" s="146"/>
      <c r="J22" s="146"/>
      <c r="K22" s="146"/>
      <c r="L22" s="147"/>
      <c r="M22" s="147">
        <v>35.04</v>
      </c>
      <c r="N22" s="147"/>
      <c r="O22" s="147"/>
      <c r="P22" s="147"/>
      <c r="Q22" s="147"/>
      <c r="R22" s="146"/>
      <c r="S22" s="146">
        <v>-35.04</v>
      </c>
      <c r="T22" s="146">
        <v>10682.71</v>
      </c>
      <c r="U22" s="6">
        <v>10682.71</v>
      </c>
    </row>
    <row r="23" spans="1:21" s="5" customFormat="1" x14ac:dyDescent="0.25">
      <c r="A23" s="150"/>
      <c r="B23" s="151" t="s">
        <v>229</v>
      </c>
      <c r="C23" s="152"/>
      <c r="D23" s="149">
        <f>SUM(D5:D22)</f>
        <v>0</v>
      </c>
      <c r="E23" s="149"/>
      <c r="F23" s="149">
        <f>SUM(F5:F22)</f>
        <v>85.93</v>
      </c>
      <c r="G23" s="149">
        <f>SUM(G5:G22)</f>
        <v>18</v>
      </c>
      <c r="H23" s="149">
        <f t="shared" ref="H23:Q23" si="0">SUM(H5:H22)</f>
        <v>0</v>
      </c>
      <c r="I23" s="149">
        <f t="shared" si="0"/>
        <v>0</v>
      </c>
      <c r="J23" s="149">
        <f t="shared" si="0"/>
        <v>135</v>
      </c>
      <c r="K23" s="149">
        <f t="shared" si="0"/>
        <v>0</v>
      </c>
      <c r="L23" s="149">
        <f t="shared" si="0"/>
        <v>121.02000000000001</v>
      </c>
      <c r="M23" s="149">
        <f t="shared" si="0"/>
        <v>1029.72</v>
      </c>
      <c r="N23" s="149">
        <f t="shared" si="0"/>
        <v>0</v>
      </c>
      <c r="O23" s="149">
        <f t="shared" si="0"/>
        <v>0</v>
      </c>
      <c r="P23" s="149">
        <f t="shared" si="0"/>
        <v>0</v>
      </c>
      <c r="Q23" s="149">
        <f t="shared" si="0"/>
        <v>0</v>
      </c>
      <c r="R23" s="149"/>
      <c r="S23" s="149"/>
      <c r="T23" s="149"/>
      <c r="U23" s="77"/>
    </row>
    <row r="24" spans="1:21" x14ac:dyDescent="0.25">
      <c r="A24" s="150"/>
      <c r="B24" s="151"/>
      <c r="C24" s="152"/>
      <c r="D24" s="153"/>
      <c r="E24" s="149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49"/>
      <c r="S24" s="149"/>
      <c r="T24" s="149"/>
      <c r="U24" s="77"/>
    </row>
    <row r="25" spans="1:21" x14ac:dyDescent="0.25">
      <c r="A25" s="143">
        <v>45017</v>
      </c>
      <c r="B25" s="144" t="s">
        <v>236</v>
      </c>
      <c r="C25" s="145"/>
      <c r="D25" s="146">
        <v>9.5</v>
      </c>
      <c r="E25" s="146"/>
      <c r="F25" s="146"/>
      <c r="G25" s="146"/>
      <c r="H25" s="146"/>
      <c r="I25" s="146"/>
      <c r="J25" s="146"/>
      <c r="K25" s="146"/>
      <c r="L25" s="147"/>
      <c r="M25" s="147"/>
      <c r="N25" s="147"/>
      <c r="O25" s="147"/>
      <c r="P25" s="147"/>
      <c r="Q25" s="147"/>
      <c r="R25" s="146">
        <v>39.5</v>
      </c>
      <c r="S25" s="146"/>
      <c r="T25" s="146"/>
    </row>
    <row r="26" spans="1:21" x14ac:dyDescent="0.25">
      <c r="A26" s="143">
        <v>45017</v>
      </c>
      <c r="B26" s="144" t="s">
        <v>221</v>
      </c>
      <c r="C26" s="145"/>
      <c r="D26" s="146"/>
      <c r="E26" s="146"/>
      <c r="F26" s="146"/>
      <c r="G26" s="154">
        <v>20</v>
      </c>
      <c r="H26" s="146"/>
      <c r="I26" s="146"/>
      <c r="J26" s="146"/>
      <c r="K26" s="146"/>
      <c r="L26" s="147"/>
      <c r="M26" s="147"/>
      <c r="N26" s="147"/>
      <c r="O26" s="147"/>
      <c r="P26" s="147"/>
      <c r="Q26" s="147"/>
      <c r="R26" s="146">
        <v>59.5</v>
      </c>
      <c r="S26" s="146"/>
      <c r="T26" s="146"/>
    </row>
    <row r="27" spans="1:21" x14ac:dyDescent="0.25">
      <c r="A27" s="143">
        <v>45021</v>
      </c>
      <c r="B27" s="144" t="s">
        <v>225</v>
      </c>
      <c r="C27" s="145"/>
      <c r="D27" s="146"/>
      <c r="E27" s="146">
        <v>4.91</v>
      </c>
      <c r="F27" s="146"/>
      <c r="G27" s="146"/>
      <c r="H27" s="146"/>
      <c r="I27" s="146"/>
      <c r="J27" s="146"/>
      <c r="K27" s="146"/>
      <c r="L27" s="147"/>
      <c r="M27" s="147"/>
      <c r="N27" s="147"/>
      <c r="O27" s="147"/>
      <c r="P27" s="147"/>
      <c r="Q27" s="147"/>
      <c r="R27" s="146"/>
      <c r="S27" s="146">
        <v>4.91</v>
      </c>
      <c r="T27" s="146">
        <v>10687.62</v>
      </c>
      <c r="U27" s="6">
        <v>10687.62</v>
      </c>
    </row>
    <row r="28" spans="1:21" x14ac:dyDescent="0.25">
      <c r="A28" s="143">
        <v>45021</v>
      </c>
      <c r="B28" s="144" t="s">
        <v>221</v>
      </c>
      <c r="C28" s="145"/>
      <c r="D28" s="146"/>
      <c r="E28" s="146"/>
      <c r="F28" s="146"/>
      <c r="G28" s="146">
        <v>50</v>
      </c>
      <c r="H28" s="146"/>
      <c r="I28" s="146"/>
      <c r="J28" s="146"/>
      <c r="K28" s="146"/>
      <c r="L28" s="147"/>
      <c r="M28" s="147"/>
      <c r="N28" s="147"/>
      <c r="O28" s="147"/>
      <c r="P28" s="147"/>
      <c r="Q28" s="147"/>
      <c r="R28" s="146"/>
      <c r="S28" s="146">
        <v>50</v>
      </c>
      <c r="T28" s="146">
        <v>10737.62</v>
      </c>
      <c r="U28" s="6">
        <v>10737.62</v>
      </c>
    </row>
    <row r="29" spans="1:21" x14ac:dyDescent="0.25">
      <c r="A29" s="143">
        <v>45022</v>
      </c>
      <c r="B29" s="144" t="s">
        <v>221</v>
      </c>
      <c r="C29" s="145"/>
      <c r="D29" s="146"/>
      <c r="E29" s="146"/>
      <c r="F29" s="146"/>
      <c r="G29" s="154">
        <v>60</v>
      </c>
      <c r="H29" s="146"/>
      <c r="I29" s="146"/>
      <c r="J29" s="146"/>
      <c r="K29" s="146"/>
      <c r="L29" s="147"/>
      <c r="M29" s="147"/>
      <c r="N29" s="147"/>
      <c r="O29" s="147"/>
      <c r="P29" s="147"/>
      <c r="Q29" s="147"/>
      <c r="R29" s="146">
        <v>119.5</v>
      </c>
      <c r="S29" s="146"/>
      <c r="T29" s="146"/>
    </row>
    <row r="30" spans="1:21" x14ac:dyDescent="0.25">
      <c r="A30" s="143">
        <v>45024</v>
      </c>
      <c r="B30" s="144" t="s">
        <v>226</v>
      </c>
      <c r="C30" s="145"/>
      <c r="D30" s="146"/>
      <c r="E30" s="146"/>
      <c r="F30" s="146"/>
      <c r="G30" s="146"/>
      <c r="H30" s="146"/>
      <c r="I30" s="146"/>
      <c r="J30" s="146"/>
      <c r="K30" s="146"/>
      <c r="L30" s="147"/>
      <c r="M30" s="147">
        <v>25.21</v>
      </c>
      <c r="N30" s="147"/>
      <c r="O30" s="147"/>
      <c r="P30" s="147"/>
      <c r="Q30" s="147"/>
      <c r="R30" s="146"/>
      <c r="S30" s="146">
        <v>-25.21</v>
      </c>
      <c r="T30" s="146">
        <v>10712.41</v>
      </c>
      <c r="U30" s="6">
        <v>10712.41</v>
      </c>
    </row>
    <row r="31" spans="1:21" x14ac:dyDescent="0.25">
      <c r="A31" s="143">
        <v>45024</v>
      </c>
      <c r="B31" s="155" t="s">
        <v>227</v>
      </c>
      <c r="C31" s="145"/>
      <c r="D31" s="146"/>
      <c r="E31" s="146"/>
      <c r="F31" s="146"/>
      <c r="G31" s="146"/>
      <c r="H31" s="146"/>
      <c r="I31" s="146"/>
      <c r="J31" s="146"/>
      <c r="K31" s="146"/>
      <c r="L31" s="147"/>
      <c r="M31" s="147"/>
      <c r="N31" s="147">
        <v>1025.3599999999999</v>
      </c>
      <c r="O31" s="147"/>
      <c r="P31" s="147"/>
      <c r="Q31" s="147"/>
      <c r="R31" s="156"/>
      <c r="S31" s="146">
        <v>-1025.3599999999999</v>
      </c>
      <c r="T31" s="146">
        <v>9687.0499999999993</v>
      </c>
      <c r="U31" s="6">
        <v>9687.0499999999993</v>
      </c>
    </row>
    <row r="32" spans="1:21" x14ac:dyDescent="0.25">
      <c r="A32" s="143">
        <v>45024</v>
      </c>
      <c r="B32" s="144" t="s">
        <v>228</v>
      </c>
      <c r="C32" s="145">
        <v>52</v>
      </c>
      <c r="D32" s="146">
        <v>0.5</v>
      </c>
      <c r="E32" s="146"/>
      <c r="F32" s="146">
        <v>12.5</v>
      </c>
      <c r="G32" s="146"/>
      <c r="H32" s="146"/>
      <c r="I32" s="146"/>
      <c r="J32" s="146"/>
      <c r="K32" s="146"/>
      <c r="L32" s="147"/>
      <c r="M32" s="147"/>
      <c r="N32" s="147"/>
      <c r="O32" s="147"/>
      <c r="P32" s="147"/>
      <c r="Q32" s="147"/>
      <c r="R32" s="146">
        <v>132.5</v>
      </c>
      <c r="S32" s="146"/>
      <c r="T32" s="146"/>
    </row>
    <row r="33" spans="1:21" x14ac:dyDescent="0.25">
      <c r="A33" s="143">
        <v>45025</v>
      </c>
      <c r="B33" s="144" t="s">
        <v>228</v>
      </c>
      <c r="C33" s="145">
        <v>86</v>
      </c>
      <c r="D33" s="146">
        <v>1</v>
      </c>
      <c r="E33" s="146"/>
      <c r="F33" s="146">
        <v>20.71</v>
      </c>
      <c r="G33" s="146"/>
      <c r="H33" s="146"/>
      <c r="I33" s="146"/>
      <c r="J33" s="146"/>
      <c r="K33" s="146"/>
      <c r="L33" s="147"/>
      <c r="M33" s="147"/>
      <c r="N33" s="147"/>
      <c r="O33" s="147"/>
      <c r="P33" s="147"/>
      <c r="Q33" s="147"/>
      <c r="R33" s="146">
        <v>154.21</v>
      </c>
      <c r="S33" s="146"/>
      <c r="T33" s="146"/>
    </row>
    <row r="34" spans="1:21" x14ac:dyDescent="0.25">
      <c r="A34" s="143">
        <v>45026</v>
      </c>
      <c r="B34" s="144" t="s">
        <v>228</v>
      </c>
      <c r="C34" s="145">
        <v>38</v>
      </c>
      <c r="D34" s="146">
        <v>10</v>
      </c>
      <c r="E34" s="146"/>
      <c r="F34" s="146">
        <v>9</v>
      </c>
      <c r="G34" s="146"/>
      <c r="H34" s="146"/>
      <c r="I34" s="146"/>
      <c r="J34" s="146"/>
      <c r="K34" s="146"/>
      <c r="L34" s="147"/>
      <c r="M34" s="147"/>
      <c r="N34" s="147"/>
      <c r="O34" s="147"/>
      <c r="P34" s="147"/>
      <c r="Q34" s="147"/>
      <c r="R34" s="146">
        <v>173.21</v>
      </c>
      <c r="S34" s="146"/>
      <c r="T34" s="146"/>
    </row>
    <row r="35" spans="1:21" x14ac:dyDescent="0.25">
      <c r="A35" s="143">
        <v>45031</v>
      </c>
      <c r="B35" s="144" t="s">
        <v>228</v>
      </c>
      <c r="C35" s="145">
        <v>31</v>
      </c>
      <c r="D35" s="146">
        <v>0.3</v>
      </c>
      <c r="E35" s="146"/>
      <c r="F35" s="146">
        <v>5.34</v>
      </c>
      <c r="G35" s="146"/>
      <c r="H35" s="146"/>
      <c r="I35" s="146"/>
      <c r="J35" s="146"/>
      <c r="K35" s="146"/>
      <c r="L35" s="147"/>
      <c r="M35" s="147"/>
      <c r="N35" s="147"/>
      <c r="O35" s="147"/>
      <c r="P35" s="147"/>
      <c r="Q35" s="147"/>
      <c r="R35" s="146">
        <v>178.85</v>
      </c>
      <c r="S35" s="146"/>
      <c r="T35" s="146"/>
    </row>
    <row r="36" spans="1:21" x14ac:dyDescent="0.25">
      <c r="A36" s="143">
        <v>45032</v>
      </c>
      <c r="B36" s="144" t="s">
        <v>228</v>
      </c>
      <c r="C36" s="145">
        <v>15</v>
      </c>
      <c r="D36" s="146"/>
      <c r="E36" s="146"/>
      <c r="F36" s="146">
        <v>1.6</v>
      </c>
      <c r="G36" s="146"/>
      <c r="H36" s="146"/>
      <c r="I36" s="146"/>
      <c r="J36" s="146"/>
      <c r="K36" s="146"/>
      <c r="L36" s="147"/>
      <c r="M36" s="147"/>
      <c r="N36" s="147"/>
      <c r="O36" s="147"/>
      <c r="P36" s="147"/>
      <c r="Q36" s="147"/>
      <c r="R36" s="146">
        <v>180.45</v>
      </c>
      <c r="S36" s="146"/>
      <c r="T36" s="146"/>
    </row>
    <row r="37" spans="1:21" x14ac:dyDescent="0.25">
      <c r="A37" s="143">
        <v>45038</v>
      </c>
      <c r="B37" s="144" t="s">
        <v>228</v>
      </c>
      <c r="C37" s="145">
        <v>29</v>
      </c>
      <c r="D37" s="146"/>
      <c r="E37" s="146"/>
      <c r="F37" s="146">
        <v>20</v>
      </c>
      <c r="G37" s="146"/>
      <c r="H37" s="146"/>
      <c r="I37" s="146"/>
      <c r="J37" s="146"/>
      <c r="K37" s="146"/>
      <c r="L37" s="147"/>
      <c r="M37" s="147"/>
      <c r="N37" s="147"/>
      <c r="O37" s="147"/>
      <c r="P37" s="147"/>
      <c r="Q37" s="147"/>
      <c r="R37" s="146">
        <v>200.45</v>
      </c>
      <c r="S37" s="146"/>
      <c r="T37" s="146"/>
    </row>
    <row r="38" spans="1:21" x14ac:dyDescent="0.25">
      <c r="A38" s="143">
        <v>45039</v>
      </c>
      <c r="B38" s="144" t="s">
        <v>228</v>
      </c>
      <c r="C38" s="145">
        <v>26</v>
      </c>
      <c r="D38" s="146"/>
      <c r="E38" s="146"/>
      <c r="F38" s="146">
        <v>9.14</v>
      </c>
      <c r="G38" s="146"/>
      <c r="H38" s="146"/>
      <c r="I38" s="146"/>
      <c r="J38" s="146"/>
      <c r="K38" s="146"/>
      <c r="L38" s="147"/>
      <c r="M38" s="147"/>
      <c r="N38" s="147"/>
      <c r="O38" s="147"/>
      <c r="P38" s="147"/>
      <c r="Q38" s="147"/>
      <c r="R38" s="146">
        <v>209.59</v>
      </c>
      <c r="S38" s="146"/>
      <c r="T38" s="146"/>
    </row>
    <row r="39" spans="1:21" x14ac:dyDescent="0.25">
      <c r="A39" s="143">
        <v>45042</v>
      </c>
      <c r="B39" s="144" t="s">
        <v>232</v>
      </c>
      <c r="C39" s="145"/>
      <c r="D39" s="146"/>
      <c r="E39" s="146"/>
      <c r="F39" s="146"/>
      <c r="G39" s="146"/>
      <c r="H39" s="146"/>
      <c r="I39" s="146"/>
      <c r="J39" s="146"/>
      <c r="K39" s="146"/>
      <c r="L39" s="147"/>
      <c r="M39" s="147">
        <v>35.04</v>
      </c>
      <c r="N39" s="147"/>
      <c r="O39" s="147"/>
      <c r="P39" s="147"/>
      <c r="Q39" s="147"/>
      <c r="R39" s="146"/>
      <c r="S39" s="146">
        <v>-35.04</v>
      </c>
      <c r="T39" s="146">
        <v>9652.01</v>
      </c>
      <c r="U39" s="6">
        <v>9652.01</v>
      </c>
    </row>
    <row r="40" spans="1:21" x14ac:dyDescent="0.25">
      <c r="A40" s="143">
        <v>45045</v>
      </c>
      <c r="B40" s="144" t="s">
        <v>228</v>
      </c>
      <c r="C40" s="145">
        <v>22</v>
      </c>
      <c r="D40" s="146"/>
      <c r="E40" s="146"/>
      <c r="F40" s="146">
        <v>5</v>
      </c>
      <c r="G40" s="146"/>
      <c r="H40" s="146"/>
      <c r="I40" s="146"/>
      <c r="J40" s="146"/>
      <c r="K40" s="146"/>
      <c r="L40" s="147"/>
      <c r="M40" s="147"/>
      <c r="N40" s="147"/>
      <c r="O40" s="147"/>
      <c r="P40" s="147"/>
      <c r="Q40" s="147"/>
      <c r="R40" s="146">
        <v>214.59</v>
      </c>
      <c r="S40" s="146"/>
      <c r="T40" s="146"/>
    </row>
    <row r="41" spans="1:21" s="5" customFormat="1" x14ac:dyDescent="0.25">
      <c r="A41" s="143">
        <v>45046</v>
      </c>
      <c r="B41" s="144" t="s">
        <v>228</v>
      </c>
      <c r="C41" s="145">
        <v>36</v>
      </c>
      <c r="D41" s="146"/>
      <c r="E41" s="146"/>
      <c r="F41" s="146">
        <v>2.52</v>
      </c>
      <c r="G41" s="146"/>
      <c r="H41" s="146"/>
      <c r="I41" s="146"/>
      <c r="J41" s="146"/>
      <c r="K41" s="146"/>
      <c r="L41" s="147"/>
      <c r="M41" s="147"/>
      <c r="N41" s="147"/>
      <c r="O41" s="147"/>
      <c r="P41" s="147"/>
      <c r="Q41" s="147"/>
      <c r="R41" s="146">
        <v>217.11</v>
      </c>
      <c r="S41" s="146"/>
      <c r="T41" s="146"/>
      <c r="U41" s="6"/>
    </row>
    <row r="42" spans="1:21" x14ac:dyDescent="0.25">
      <c r="A42" s="150"/>
      <c r="B42" s="151" t="s">
        <v>229</v>
      </c>
      <c r="C42" s="152">
        <f>SUM(C25:C41)</f>
        <v>335</v>
      </c>
      <c r="D42" s="149">
        <f>SUM(D25:D41)</f>
        <v>21.3</v>
      </c>
      <c r="E42" s="149">
        <f>SUM(E25:E41)</f>
        <v>4.91</v>
      </c>
      <c r="F42" s="149">
        <f t="shared" ref="F42:Q42" si="1">SUM(F25:F41)</f>
        <v>85.81</v>
      </c>
      <c r="G42" s="149">
        <f t="shared" si="1"/>
        <v>130</v>
      </c>
      <c r="H42" s="149">
        <f t="shared" si="1"/>
        <v>0</v>
      </c>
      <c r="I42" s="149">
        <f t="shared" si="1"/>
        <v>0</v>
      </c>
      <c r="J42" s="149">
        <f t="shared" si="1"/>
        <v>0</v>
      </c>
      <c r="K42" s="149">
        <f t="shared" si="1"/>
        <v>0</v>
      </c>
      <c r="L42" s="149">
        <f t="shared" si="1"/>
        <v>0</v>
      </c>
      <c r="M42" s="149">
        <f t="shared" si="1"/>
        <v>60.25</v>
      </c>
      <c r="N42" s="149">
        <f t="shared" si="1"/>
        <v>1025.3599999999999</v>
      </c>
      <c r="O42" s="149">
        <f t="shared" si="1"/>
        <v>0</v>
      </c>
      <c r="P42" s="149">
        <f t="shared" si="1"/>
        <v>0</v>
      </c>
      <c r="Q42" s="149">
        <f t="shared" si="1"/>
        <v>0</v>
      </c>
      <c r="R42" s="149"/>
      <c r="S42" s="149"/>
      <c r="T42" s="149"/>
      <c r="U42" s="77"/>
    </row>
    <row r="43" spans="1:21" x14ac:dyDescent="0.25">
      <c r="A43" s="143"/>
      <c r="B43" s="144"/>
      <c r="C43" s="145"/>
      <c r="D43" s="146"/>
      <c r="E43" s="146"/>
      <c r="F43" s="146"/>
      <c r="G43" s="146"/>
      <c r="H43" s="146"/>
      <c r="I43" s="146"/>
      <c r="J43" s="146"/>
      <c r="K43" s="146"/>
      <c r="L43" s="147"/>
      <c r="M43" s="147"/>
      <c r="N43" s="147"/>
      <c r="O43" s="147"/>
      <c r="P43" s="147"/>
      <c r="Q43" s="147"/>
      <c r="R43" s="146"/>
      <c r="S43" s="146"/>
      <c r="T43" s="146"/>
    </row>
    <row r="44" spans="1:21" x14ac:dyDescent="0.25">
      <c r="A44" s="143">
        <v>45047</v>
      </c>
      <c r="B44" s="144" t="s">
        <v>228</v>
      </c>
      <c r="C44" s="145">
        <v>25</v>
      </c>
      <c r="D44" s="146"/>
      <c r="E44" s="146"/>
      <c r="F44" s="146">
        <v>6.5</v>
      </c>
      <c r="G44" s="146"/>
      <c r="H44" s="146"/>
      <c r="I44" s="146"/>
      <c r="J44" s="146"/>
      <c r="K44" s="146"/>
      <c r="L44" s="147"/>
      <c r="M44" s="147"/>
      <c r="N44" s="147"/>
      <c r="O44" s="147"/>
      <c r="P44" s="147"/>
      <c r="Q44" s="147"/>
      <c r="R44" s="146">
        <v>223.61</v>
      </c>
      <c r="S44" s="146"/>
      <c r="T44" s="146"/>
    </row>
    <row r="45" spans="1:21" x14ac:dyDescent="0.25">
      <c r="A45" s="143">
        <v>45049</v>
      </c>
      <c r="B45" s="144" t="s">
        <v>235</v>
      </c>
      <c r="C45" s="145">
        <v>45</v>
      </c>
      <c r="D45" s="146">
        <v>25</v>
      </c>
      <c r="E45" s="146"/>
      <c r="F45" s="146"/>
      <c r="G45" s="146"/>
      <c r="H45" s="146"/>
      <c r="I45" s="146"/>
      <c r="J45" s="146">
        <v>35</v>
      </c>
      <c r="K45" s="146"/>
      <c r="L45" s="147"/>
      <c r="M45" s="147"/>
      <c r="N45" s="147"/>
      <c r="O45" s="147"/>
      <c r="P45" s="147"/>
      <c r="Q45" s="147"/>
      <c r="R45" s="146">
        <v>223.61</v>
      </c>
      <c r="S45" s="146">
        <v>60</v>
      </c>
      <c r="T45" s="146">
        <v>9712.01</v>
      </c>
    </row>
    <row r="46" spans="1:21" x14ac:dyDescent="0.25">
      <c r="A46" s="143">
        <v>45050</v>
      </c>
      <c r="B46" s="144" t="s">
        <v>231</v>
      </c>
      <c r="C46" s="145"/>
      <c r="D46" s="146"/>
      <c r="E46" s="146">
        <v>38.78</v>
      </c>
      <c r="F46" s="146"/>
      <c r="G46" s="146"/>
      <c r="H46" s="146"/>
      <c r="I46" s="146"/>
      <c r="J46" s="146"/>
      <c r="K46" s="146"/>
      <c r="L46" s="147"/>
      <c r="M46" s="147"/>
      <c r="N46" s="147"/>
      <c r="O46" s="147"/>
      <c r="P46" s="147"/>
      <c r="Q46" s="147"/>
      <c r="R46" s="146">
        <f t="shared" ref="R46:R58" si="2">+R45+D46+F46</f>
        <v>223.61</v>
      </c>
      <c r="S46" s="146">
        <v>38.78</v>
      </c>
      <c r="T46" s="146">
        <v>9750.7900000000009</v>
      </c>
      <c r="U46" s="6">
        <v>9712.01</v>
      </c>
    </row>
    <row r="47" spans="1:21" x14ac:dyDescent="0.25">
      <c r="A47" s="143">
        <v>45053</v>
      </c>
      <c r="B47" s="144" t="s">
        <v>228</v>
      </c>
      <c r="C47" s="145"/>
      <c r="D47" s="146"/>
      <c r="E47" s="146"/>
      <c r="F47" s="146">
        <v>26.63</v>
      </c>
      <c r="G47" s="146"/>
      <c r="H47" s="146"/>
      <c r="I47" s="146"/>
      <c r="J47" s="146"/>
      <c r="K47" s="146"/>
      <c r="L47" s="147"/>
      <c r="M47" s="147"/>
      <c r="N47" s="147"/>
      <c r="O47" s="147"/>
      <c r="P47" s="147"/>
      <c r="Q47" s="147"/>
      <c r="R47" s="146">
        <f t="shared" si="2"/>
        <v>250.24</v>
      </c>
      <c r="S47" s="146"/>
      <c r="T47" s="146"/>
      <c r="U47" s="6">
        <v>9750.7900000000009</v>
      </c>
    </row>
    <row r="48" spans="1:21" x14ac:dyDescent="0.25">
      <c r="A48" s="143">
        <v>45059</v>
      </c>
      <c r="B48" s="144" t="s">
        <v>228</v>
      </c>
      <c r="C48" s="145">
        <v>50</v>
      </c>
      <c r="D48" s="146">
        <v>10.95</v>
      </c>
      <c r="E48" s="146"/>
      <c r="F48" s="146">
        <v>13.5</v>
      </c>
      <c r="G48" s="146"/>
      <c r="H48" s="146"/>
      <c r="I48" s="146"/>
      <c r="J48" s="146"/>
      <c r="K48" s="146"/>
      <c r="L48" s="147"/>
      <c r="M48" s="147"/>
      <c r="N48" s="147"/>
      <c r="O48" s="147"/>
      <c r="P48" s="147"/>
      <c r="Q48" s="147"/>
      <c r="R48" s="146">
        <f t="shared" si="2"/>
        <v>274.69</v>
      </c>
      <c r="S48" s="146"/>
      <c r="T48" s="146"/>
    </row>
    <row r="49" spans="1:21" s="6" customFormat="1" x14ac:dyDescent="0.25">
      <c r="A49" s="143">
        <v>45060</v>
      </c>
      <c r="B49" s="157" t="s">
        <v>228</v>
      </c>
      <c r="C49" s="158">
        <v>25</v>
      </c>
      <c r="D49" s="156"/>
      <c r="E49" s="146"/>
      <c r="F49" s="159">
        <v>3.45</v>
      </c>
      <c r="G49" s="156"/>
      <c r="H49" s="156"/>
      <c r="I49" s="156"/>
      <c r="J49" s="156"/>
      <c r="K49" s="156"/>
      <c r="L49" s="156"/>
      <c r="M49" s="146"/>
      <c r="N49" s="156"/>
      <c r="O49" s="156"/>
      <c r="P49" s="156"/>
      <c r="Q49" s="156"/>
      <c r="R49" s="146">
        <f t="shared" si="2"/>
        <v>278.14</v>
      </c>
      <c r="S49" s="146"/>
      <c r="T49" s="146"/>
    </row>
    <row r="50" spans="1:21" s="6" customFormat="1" x14ac:dyDescent="0.25">
      <c r="A50" s="143">
        <v>45066</v>
      </c>
      <c r="B50" s="157" t="s">
        <v>228</v>
      </c>
      <c r="C50" s="158">
        <v>30</v>
      </c>
      <c r="D50" s="156"/>
      <c r="E50" s="146"/>
      <c r="F50" s="159">
        <v>5</v>
      </c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46">
        <f t="shared" si="2"/>
        <v>283.14</v>
      </c>
      <c r="S50" s="146"/>
      <c r="T50" s="146"/>
    </row>
    <row r="51" spans="1:21" x14ac:dyDescent="0.25">
      <c r="A51" s="143">
        <v>45067</v>
      </c>
      <c r="B51" s="144" t="s">
        <v>233</v>
      </c>
      <c r="C51" s="145">
        <v>66</v>
      </c>
      <c r="D51" s="146"/>
      <c r="E51" s="146"/>
      <c r="F51" s="146">
        <v>11.31</v>
      </c>
      <c r="G51" s="146"/>
      <c r="H51" s="146"/>
      <c r="I51" s="146"/>
      <c r="J51" s="146"/>
      <c r="K51" s="146"/>
      <c r="L51" s="147"/>
      <c r="M51" s="147"/>
      <c r="N51" s="147"/>
      <c r="O51" s="147"/>
      <c r="P51" s="147"/>
      <c r="Q51" s="147"/>
      <c r="R51" s="146">
        <f t="shared" si="2"/>
        <v>294.45</v>
      </c>
      <c r="S51" s="146"/>
      <c r="T51" s="146"/>
    </row>
    <row r="52" spans="1:21" x14ac:dyDescent="0.25">
      <c r="A52" s="143">
        <v>45068</v>
      </c>
      <c r="B52" s="144" t="s">
        <v>221</v>
      </c>
      <c r="C52" s="145"/>
      <c r="D52" s="146"/>
      <c r="E52" s="146"/>
      <c r="F52" s="146"/>
      <c r="G52" s="146">
        <v>50</v>
      </c>
      <c r="H52" s="146"/>
      <c r="I52" s="146"/>
      <c r="J52" s="146"/>
      <c r="K52" s="146"/>
      <c r="L52" s="147"/>
      <c r="M52" s="147"/>
      <c r="N52" s="147"/>
      <c r="O52" s="147"/>
      <c r="P52" s="147"/>
      <c r="Q52" s="147"/>
      <c r="R52" s="146">
        <f t="shared" si="2"/>
        <v>294.45</v>
      </c>
      <c r="S52" s="146">
        <v>50</v>
      </c>
      <c r="T52" s="146">
        <v>9800.7900000000009</v>
      </c>
    </row>
    <row r="53" spans="1:21" x14ac:dyDescent="0.25">
      <c r="A53" s="143">
        <v>45068</v>
      </c>
      <c r="B53" s="144" t="s">
        <v>228</v>
      </c>
      <c r="C53" s="145"/>
      <c r="D53" s="146"/>
      <c r="E53" s="146"/>
      <c r="F53" s="146">
        <v>2</v>
      </c>
      <c r="G53" s="146"/>
      <c r="H53" s="146"/>
      <c r="I53" s="146"/>
      <c r="J53" s="146"/>
      <c r="K53" s="146"/>
      <c r="L53" s="147"/>
      <c r="M53" s="147"/>
      <c r="N53" s="147"/>
      <c r="O53" s="147"/>
      <c r="P53" s="147"/>
      <c r="Q53" s="147"/>
      <c r="R53" s="146">
        <f t="shared" si="2"/>
        <v>296.45</v>
      </c>
      <c r="S53" s="146"/>
      <c r="T53" s="146"/>
      <c r="U53" s="6">
        <v>9800.7900000000009</v>
      </c>
    </row>
    <row r="54" spans="1:21" x14ac:dyDescent="0.25">
      <c r="A54" s="143">
        <v>45069</v>
      </c>
      <c r="B54" s="144" t="s">
        <v>234</v>
      </c>
      <c r="C54" s="145"/>
      <c r="D54" s="146"/>
      <c r="E54" s="146"/>
      <c r="F54" s="146"/>
      <c r="G54" s="146"/>
      <c r="H54" s="146"/>
      <c r="I54" s="146"/>
      <c r="J54" s="146"/>
      <c r="K54" s="146"/>
      <c r="L54" s="147">
        <v>23.91</v>
      </c>
      <c r="M54" s="147"/>
      <c r="N54" s="147"/>
      <c r="O54" s="147"/>
      <c r="P54" s="147"/>
      <c r="Q54" s="147"/>
      <c r="R54" s="146">
        <f t="shared" si="2"/>
        <v>296.45</v>
      </c>
      <c r="S54" s="146">
        <v>-23.91</v>
      </c>
      <c r="T54" s="146">
        <v>9741.84</v>
      </c>
    </row>
    <row r="55" spans="1:21" x14ac:dyDescent="0.25">
      <c r="A55" s="143">
        <v>45072</v>
      </c>
      <c r="B55" s="144" t="s">
        <v>232</v>
      </c>
      <c r="C55" s="145"/>
      <c r="D55" s="146"/>
      <c r="E55" s="146"/>
      <c r="F55" s="146"/>
      <c r="G55" s="146"/>
      <c r="H55" s="146"/>
      <c r="I55" s="146"/>
      <c r="J55" s="146"/>
      <c r="K55" s="146"/>
      <c r="L55" s="147"/>
      <c r="M55" s="147">
        <v>35.04</v>
      </c>
      <c r="N55" s="147"/>
      <c r="O55" s="147"/>
      <c r="P55" s="147"/>
      <c r="Q55" s="147"/>
      <c r="R55" s="146">
        <f t="shared" si="2"/>
        <v>296.45</v>
      </c>
      <c r="S55" s="146">
        <v>-35.04</v>
      </c>
      <c r="T55" s="146">
        <v>9741.84</v>
      </c>
      <c r="U55" s="6">
        <v>9741.84</v>
      </c>
    </row>
    <row r="56" spans="1:21" x14ac:dyDescent="0.25">
      <c r="A56" s="143">
        <v>45073</v>
      </c>
      <c r="B56" s="144" t="s">
        <v>228</v>
      </c>
      <c r="C56" s="145">
        <v>24</v>
      </c>
      <c r="D56" s="146"/>
      <c r="E56" s="146"/>
      <c r="F56" s="146">
        <v>2.5</v>
      </c>
      <c r="G56" s="146"/>
      <c r="H56" s="146"/>
      <c r="I56" s="146"/>
      <c r="J56" s="146"/>
      <c r="K56" s="146"/>
      <c r="L56" s="147"/>
      <c r="M56" s="147"/>
      <c r="N56" s="147"/>
      <c r="O56" s="147"/>
      <c r="P56" s="147"/>
      <c r="Q56" s="147"/>
      <c r="R56" s="146">
        <f t="shared" si="2"/>
        <v>298.95</v>
      </c>
      <c r="S56" s="146"/>
      <c r="T56" s="146"/>
      <c r="U56" s="6">
        <v>9741.84</v>
      </c>
    </row>
    <row r="57" spans="1:21" x14ac:dyDescent="0.25">
      <c r="A57" s="143">
        <v>45074</v>
      </c>
      <c r="B57" s="144" t="s">
        <v>228</v>
      </c>
      <c r="C57" s="145">
        <v>45</v>
      </c>
      <c r="D57" s="146"/>
      <c r="E57" s="146"/>
      <c r="F57" s="146">
        <v>10.57</v>
      </c>
      <c r="G57" s="146"/>
      <c r="H57" s="146"/>
      <c r="I57" s="146"/>
      <c r="J57" s="146"/>
      <c r="K57" s="146"/>
      <c r="L57" s="147"/>
      <c r="M57" s="147"/>
      <c r="N57" s="147"/>
      <c r="O57" s="147"/>
      <c r="P57" s="147"/>
      <c r="Q57" s="147"/>
      <c r="R57" s="146">
        <f t="shared" si="2"/>
        <v>309.52</v>
      </c>
      <c r="S57" s="146"/>
      <c r="T57" s="146"/>
    </row>
    <row r="58" spans="1:21" x14ac:dyDescent="0.25">
      <c r="A58" s="143">
        <v>45077</v>
      </c>
      <c r="B58" s="144" t="s">
        <v>310</v>
      </c>
      <c r="C58" s="145"/>
      <c r="D58" s="146"/>
      <c r="E58" s="146"/>
      <c r="F58" s="146"/>
      <c r="G58" s="146"/>
      <c r="H58" s="146"/>
      <c r="I58" s="146"/>
      <c r="J58" s="146"/>
      <c r="K58" s="146"/>
      <c r="L58" s="147"/>
      <c r="M58" s="147"/>
      <c r="N58" s="147"/>
      <c r="O58" s="147"/>
      <c r="P58" s="147"/>
      <c r="Q58" s="147"/>
      <c r="R58" s="146">
        <f t="shared" si="2"/>
        <v>309.52</v>
      </c>
      <c r="S58" s="146">
        <v>304.07</v>
      </c>
      <c r="T58" s="146">
        <v>10045.91</v>
      </c>
    </row>
    <row r="59" spans="1:21" x14ac:dyDescent="0.25">
      <c r="A59" s="150"/>
      <c r="B59" s="151" t="s">
        <v>229</v>
      </c>
      <c r="C59" s="152">
        <f t="shared" ref="C59:Q59" si="3">SUM(C44:C58)</f>
        <v>310</v>
      </c>
      <c r="D59" s="149">
        <f t="shared" si="3"/>
        <v>35.950000000000003</v>
      </c>
      <c r="E59" s="149">
        <f t="shared" si="3"/>
        <v>38.78</v>
      </c>
      <c r="F59" s="149">
        <f t="shared" si="3"/>
        <v>81.460000000000008</v>
      </c>
      <c r="G59" s="149">
        <f t="shared" si="3"/>
        <v>50</v>
      </c>
      <c r="H59" s="149">
        <f t="shared" si="3"/>
        <v>0</v>
      </c>
      <c r="I59" s="149">
        <f t="shared" si="3"/>
        <v>0</v>
      </c>
      <c r="J59" s="149">
        <f t="shared" si="3"/>
        <v>35</v>
      </c>
      <c r="K59" s="149">
        <f t="shared" si="3"/>
        <v>0</v>
      </c>
      <c r="L59" s="149">
        <f t="shared" si="3"/>
        <v>23.91</v>
      </c>
      <c r="M59" s="149">
        <f t="shared" si="3"/>
        <v>35.04</v>
      </c>
      <c r="N59" s="149">
        <f t="shared" si="3"/>
        <v>0</v>
      </c>
      <c r="O59" s="149">
        <f t="shared" si="3"/>
        <v>0</v>
      </c>
      <c r="P59" s="149">
        <f t="shared" si="3"/>
        <v>0</v>
      </c>
      <c r="Q59" s="149">
        <f t="shared" si="3"/>
        <v>0</v>
      </c>
      <c r="R59" s="146">
        <v>5.45</v>
      </c>
      <c r="S59" s="149"/>
      <c r="T59" s="149"/>
      <c r="U59" s="6">
        <v>10045.91</v>
      </c>
    </row>
    <row r="60" spans="1:21" s="5" customFormat="1" x14ac:dyDescent="0.25">
      <c r="A60" s="150"/>
      <c r="B60" s="151"/>
      <c r="C60" s="152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6"/>
    </row>
    <row r="61" spans="1:21" s="5" customFormat="1" x14ac:dyDescent="0.25">
      <c r="A61" s="143">
        <v>45080</v>
      </c>
      <c r="B61" s="155" t="s">
        <v>238</v>
      </c>
      <c r="C61" s="145">
        <v>26</v>
      </c>
      <c r="D61" s="146">
        <v>16</v>
      </c>
      <c r="E61" s="146"/>
      <c r="F61" s="146"/>
      <c r="G61" s="146"/>
      <c r="H61" s="146"/>
      <c r="I61" s="146"/>
      <c r="J61" s="146"/>
      <c r="K61" s="146"/>
      <c r="L61" s="147"/>
      <c r="M61" s="147"/>
      <c r="N61" s="147"/>
      <c r="O61" s="147"/>
      <c r="P61" s="147"/>
      <c r="Q61" s="147"/>
      <c r="R61" s="146">
        <v>21.45</v>
      </c>
      <c r="S61" s="146"/>
      <c r="T61" s="146"/>
      <c r="U61" s="77"/>
    </row>
    <row r="62" spans="1:21" s="5" customFormat="1" x14ac:dyDescent="0.25">
      <c r="A62" s="143">
        <v>45081</v>
      </c>
      <c r="B62" s="155" t="s">
        <v>238</v>
      </c>
      <c r="C62" s="145">
        <v>22</v>
      </c>
      <c r="D62" s="146">
        <v>3.5</v>
      </c>
      <c r="E62" s="146"/>
      <c r="F62" s="146">
        <v>7.79</v>
      </c>
      <c r="G62" s="146"/>
      <c r="H62" s="146"/>
      <c r="I62" s="146"/>
      <c r="J62" s="146"/>
      <c r="K62" s="146"/>
      <c r="L62" s="147"/>
      <c r="M62" s="147"/>
      <c r="N62" s="147"/>
      <c r="O62" s="147"/>
      <c r="P62" s="147"/>
      <c r="Q62" s="147"/>
      <c r="R62" s="146">
        <f t="shared" ref="R62:R75" si="4">R61+D62+F62+I62</f>
        <v>32.74</v>
      </c>
      <c r="S62" s="146"/>
      <c r="T62" s="146"/>
      <c r="U62" s="77"/>
    </row>
    <row r="63" spans="1:21" x14ac:dyDescent="0.25">
      <c r="A63" s="143">
        <v>45082</v>
      </c>
      <c r="B63" s="155" t="s">
        <v>237</v>
      </c>
      <c r="C63" s="145"/>
      <c r="D63" s="146"/>
      <c r="E63" s="146">
        <v>79.760000000000005</v>
      </c>
      <c r="F63" s="146"/>
      <c r="G63" s="146"/>
      <c r="H63" s="146"/>
      <c r="I63" s="146"/>
      <c r="J63" s="146"/>
      <c r="K63" s="146"/>
      <c r="L63" s="147"/>
      <c r="M63" s="147"/>
      <c r="N63" s="147"/>
      <c r="O63" s="147"/>
      <c r="P63" s="147"/>
      <c r="Q63" s="147"/>
      <c r="R63" s="146">
        <f t="shared" si="4"/>
        <v>32.74</v>
      </c>
      <c r="S63" s="146">
        <v>79.760000000000005</v>
      </c>
      <c r="T63" s="146">
        <v>10125.67</v>
      </c>
      <c r="U63" s="77"/>
    </row>
    <row r="64" spans="1:21" x14ac:dyDescent="0.25">
      <c r="A64" s="143">
        <v>45087</v>
      </c>
      <c r="B64" s="155" t="s">
        <v>238</v>
      </c>
      <c r="C64" s="145">
        <v>66</v>
      </c>
      <c r="D64" s="146"/>
      <c r="E64" s="146"/>
      <c r="F64" s="146">
        <v>10.93</v>
      </c>
      <c r="G64" s="146"/>
      <c r="H64" s="146"/>
      <c r="I64" s="146"/>
      <c r="J64" s="146"/>
      <c r="K64" s="146"/>
      <c r="L64" s="147"/>
      <c r="M64" s="147"/>
      <c r="N64" s="147"/>
      <c r="O64" s="147"/>
      <c r="P64" s="147"/>
      <c r="Q64" s="147"/>
      <c r="R64" s="146">
        <f t="shared" si="4"/>
        <v>43.67</v>
      </c>
      <c r="S64" s="146"/>
      <c r="T64" s="146"/>
    </row>
    <row r="65" spans="1:21" x14ac:dyDescent="0.25">
      <c r="A65" s="143">
        <v>45088</v>
      </c>
      <c r="B65" s="155" t="s">
        <v>238</v>
      </c>
      <c r="C65" s="145">
        <v>31</v>
      </c>
      <c r="D65" s="146"/>
      <c r="E65" s="146"/>
      <c r="F65" s="146">
        <v>1.54</v>
      </c>
      <c r="G65" s="146"/>
      <c r="H65" s="146"/>
      <c r="I65" s="146"/>
      <c r="J65" s="146"/>
      <c r="K65" s="146"/>
      <c r="L65" s="147"/>
      <c r="M65" s="147"/>
      <c r="N65" s="147"/>
      <c r="O65" s="147"/>
      <c r="P65" s="147"/>
      <c r="Q65" s="147"/>
      <c r="R65" s="146">
        <f t="shared" si="4"/>
        <v>45.21</v>
      </c>
      <c r="S65" s="146"/>
      <c r="T65" s="146"/>
    </row>
    <row r="66" spans="1:21" x14ac:dyDescent="0.25">
      <c r="A66" s="143">
        <v>45091</v>
      </c>
      <c r="B66" s="155" t="s">
        <v>240</v>
      </c>
      <c r="C66" s="145"/>
      <c r="D66" s="146"/>
      <c r="E66" s="146"/>
      <c r="F66" s="146"/>
      <c r="G66" s="146"/>
      <c r="H66" s="146"/>
      <c r="I66" s="146">
        <v>65</v>
      </c>
      <c r="J66" s="146"/>
      <c r="K66" s="146"/>
      <c r="L66" s="147"/>
      <c r="M66" s="147"/>
      <c r="N66" s="147"/>
      <c r="O66" s="147"/>
      <c r="P66" s="147"/>
      <c r="Q66" s="147"/>
      <c r="R66" s="146">
        <f t="shared" si="4"/>
        <v>110.21000000000001</v>
      </c>
      <c r="S66" s="146"/>
      <c r="T66" s="146"/>
      <c r="U66" s="6">
        <v>10125.67</v>
      </c>
    </row>
    <row r="67" spans="1:21" x14ac:dyDescent="0.25">
      <c r="A67" s="143">
        <v>45092</v>
      </c>
      <c r="B67" s="155" t="s">
        <v>239</v>
      </c>
      <c r="C67" s="145">
        <v>7</v>
      </c>
      <c r="D67" s="146">
        <v>12</v>
      </c>
      <c r="E67" s="146"/>
      <c r="F67" s="146">
        <v>5</v>
      </c>
      <c r="G67" s="146"/>
      <c r="H67" s="146"/>
      <c r="I67" s="146"/>
      <c r="J67" s="146"/>
      <c r="K67" s="146"/>
      <c r="L67" s="147"/>
      <c r="M67" s="147"/>
      <c r="N67" s="147"/>
      <c r="O67" s="147"/>
      <c r="P67" s="147"/>
      <c r="Q67" s="147"/>
      <c r="R67" s="146">
        <f t="shared" si="4"/>
        <v>127.21000000000001</v>
      </c>
      <c r="S67" s="146"/>
      <c r="T67" s="146"/>
    </row>
    <row r="68" spans="1:21" x14ac:dyDescent="0.25">
      <c r="A68" s="143">
        <v>45094</v>
      </c>
      <c r="B68" s="155" t="s">
        <v>238</v>
      </c>
      <c r="C68" s="145">
        <v>49</v>
      </c>
      <c r="D68" s="146"/>
      <c r="E68" s="146"/>
      <c r="F68" s="146">
        <v>18.850000000000001</v>
      </c>
      <c r="G68" s="146"/>
      <c r="H68" s="146"/>
      <c r="I68" s="146"/>
      <c r="J68" s="146"/>
      <c r="K68" s="146"/>
      <c r="L68" s="147"/>
      <c r="M68" s="147"/>
      <c r="N68" s="147"/>
      <c r="O68" s="147"/>
      <c r="P68" s="147"/>
      <c r="Q68" s="147"/>
      <c r="R68" s="146">
        <f t="shared" si="4"/>
        <v>146.06</v>
      </c>
      <c r="S68" s="146"/>
      <c r="T68" s="146"/>
    </row>
    <row r="69" spans="1:21" x14ac:dyDescent="0.25">
      <c r="A69" s="143">
        <v>45095</v>
      </c>
      <c r="B69" s="155" t="s">
        <v>238</v>
      </c>
      <c r="C69" s="145">
        <v>25</v>
      </c>
      <c r="D69" s="146"/>
      <c r="E69" s="146"/>
      <c r="F69" s="146">
        <v>8.01</v>
      </c>
      <c r="G69" s="146"/>
      <c r="H69" s="146"/>
      <c r="I69" s="146"/>
      <c r="J69" s="146"/>
      <c r="K69" s="146"/>
      <c r="L69" s="147"/>
      <c r="M69" s="147"/>
      <c r="N69" s="147"/>
      <c r="O69" s="147"/>
      <c r="P69" s="147"/>
      <c r="Q69" s="147"/>
      <c r="R69" s="146">
        <f t="shared" si="4"/>
        <v>154.07</v>
      </c>
      <c r="S69" s="146"/>
      <c r="T69" s="146"/>
    </row>
    <row r="70" spans="1:21" x14ac:dyDescent="0.25">
      <c r="A70" s="143">
        <v>45098</v>
      </c>
      <c r="B70" s="144" t="s">
        <v>241</v>
      </c>
      <c r="C70" s="145">
        <v>25</v>
      </c>
      <c r="D70" s="146"/>
      <c r="E70" s="146"/>
      <c r="F70" s="146">
        <v>8</v>
      </c>
      <c r="G70" s="146"/>
      <c r="H70" s="146"/>
      <c r="I70" s="146"/>
      <c r="J70" s="146"/>
      <c r="K70" s="146"/>
      <c r="L70" s="147"/>
      <c r="M70" s="147"/>
      <c r="N70" s="147"/>
      <c r="O70" s="147"/>
      <c r="P70" s="147"/>
      <c r="Q70" s="147"/>
      <c r="R70" s="146">
        <f t="shared" si="4"/>
        <v>162.07</v>
      </c>
      <c r="S70" s="146"/>
      <c r="T70" s="146"/>
    </row>
    <row r="71" spans="1:21" x14ac:dyDescent="0.25">
      <c r="A71" s="143">
        <v>45100</v>
      </c>
      <c r="B71" s="155" t="s">
        <v>243</v>
      </c>
      <c r="C71" s="145"/>
      <c r="D71" s="146"/>
      <c r="E71" s="146"/>
      <c r="F71" s="146"/>
      <c r="G71" s="146"/>
      <c r="H71" s="146"/>
      <c r="I71" s="146"/>
      <c r="J71" s="146"/>
      <c r="K71" s="146"/>
      <c r="L71" s="147">
        <v>98.38</v>
      </c>
      <c r="M71" s="147"/>
      <c r="N71" s="147"/>
      <c r="O71" s="147"/>
      <c r="P71" s="147"/>
      <c r="Q71" s="147"/>
      <c r="R71" s="146">
        <f t="shared" si="4"/>
        <v>162.07</v>
      </c>
      <c r="S71" s="147">
        <v>98.38</v>
      </c>
      <c r="T71" s="146">
        <v>10027.290000000001</v>
      </c>
    </row>
    <row r="72" spans="1:21" x14ac:dyDescent="0.25">
      <c r="A72" s="143">
        <v>45101</v>
      </c>
      <c r="B72" s="155" t="s">
        <v>238</v>
      </c>
      <c r="C72" s="145">
        <v>11</v>
      </c>
      <c r="D72" s="146"/>
      <c r="E72" s="146"/>
      <c r="F72" s="146">
        <v>8</v>
      </c>
      <c r="G72" s="146"/>
      <c r="H72" s="146"/>
      <c r="I72" s="146"/>
      <c r="J72" s="146"/>
      <c r="K72" s="146"/>
      <c r="L72" s="147"/>
      <c r="M72" s="147"/>
      <c r="N72" s="147"/>
      <c r="O72" s="147"/>
      <c r="P72" s="147"/>
      <c r="Q72" s="147"/>
      <c r="R72" s="146">
        <f t="shared" si="4"/>
        <v>170.07</v>
      </c>
      <c r="S72" s="146"/>
      <c r="T72" s="146"/>
    </row>
    <row r="73" spans="1:21" x14ac:dyDescent="0.25">
      <c r="A73" s="143">
        <v>45102</v>
      </c>
      <c r="B73" s="155" t="s">
        <v>238</v>
      </c>
      <c r="C73" s="145">
        <v>6</v>
      </c>
      <c r="D73" s="146"/>
      <c r="E73" s="146"/>
      <c r="F73" s="146">
        <v>1</v>
      </c>
      <c r="G73" s="146"/>
      <c r="H73" s="146"/>
      <c r="I73" s="146"/>
      <c r="J73" s="146"/>
      <c r="K73" s="146"/>
      <c r="L73" s="147"/>
      <c r="M73" s="147"/>
      <c r="N73" s="147"/>
      <c r="O73" s="147"/>
      <c r="P73" s="147"/>
      <c r="Q73" s="147"/>
      <c r="R73" s="146">
        <f t="shared" si="4"/>
        <v>171.07</v>
      </c>
      <c r="S73" s="146"/>
      <c r="T73" s="146"/>
    </row>
    <row r="74" spans="1:21" x14ac:dyDescent="0.25">
      <c r="A74" s="143">
        <v>45104</v>
      </c>
      <c r="B74" s="155" t="s">
        <v>244</v>
      </c>
      <c r="C74" s="145"/>
      <c r="D74" s="146"/>
      <c r="E74" s="146"/>
      <c r="F74" s="146"/>
      <c r="G74" s="146"/>
      <c r="H74" s="146"/>
      <c r="I74" s="146"/>
      <c r="J74" s="146"/>
      <c r="K74" s="146"/>
      <c r="L74" s="147"/>
      <c r="M74" s="147">
        <v>35.04</v>
      </c>
      <c r="N74" s="147"/>
      <c r="O74" s="147"/>
      <c r="P74" s="147"/>
      <c r="Q74" s="147"/>
      <c r="R74" s="146">
        <f t="shared" si="4"/>
        <v>171.07</v>
      </c>
      <c r="S74" s="147">
        <v>35.04</v>
      </c>
      <c r="T74" s="146">
        <v>9992.25</v>
      </c>
      <c r="U74" s="6">
        <v>10027.290000000001</v>
      </c>
    </row>
    <row r="75" spans="1:21" x14ac:dyDescent="0.25">
      <c r="A75" s="143">
        <v>45107</v>
      </c>
      <c r="B75" s="155" t="s">
        <v>242</v>
      </c>
      <c r="C75" s="145">
        <v>2</v>
      </c>
      <c r="D75" s="146"/>
      <c r="E75" s="146"/>
      <c r="F75" s="146">
        <v>10</v>
      </c>
      <c r="G75" s="146"/>
      <c r="H75" s="146"/>
      <c r="I75" s="146"/>
      <c r="J75" s="146"/>
      <c r="K75" s="146"/>
      <c r="L75" s="147"/>
      <c r="M75" s="147"/>
      <c r="N75" s="147"/>
      <c r="O75" s="147"/>
      <c r="P75" s="147"/>
      <c r="Q75" s="147"/>
      <c r="R75" s="146">
        <f t="shared" si="4"/>
        <v>181.07</v>
      </c>
      <c r="S75" s="146"/>
      <c r="T75" s="146"/>
    </row>
    <row r="76" spans="1:21" x14ac:dyDescent="0.25">
      <c r="A76" s="143"/>
      <c r="B76" s="151" t="s">
        <v>229</v>
      </c>
      <c r="C76" s="152">
        <f>SUM(C61:C75)</f>
        <v>270</v>
      </c>
      <c r="D76" s="149">
        <f>SUM(D61:D75)</f>
        <v>31.5</v>
      </c>
      <c r="E76" s="149">
        <f>SUM(E63:E75)</f>
        <v>79.760000000000005</v>
      </c>
      <c r="F76" s="149">
        <f>SUM(F61:F75)</f>
        <v>79.12</v>
      </c>
      <c r="G76" s="149">
        <v>0</v>
      </c>
      <c r="H76" s="149">
        <v>0</v>
      </c>
      <c r="I76" s="149">
        <f>SUM(I61:I75)</f>
        <v>65</v>
      </c>
      <c r="J76" s="149">
        <v>0</v>
      </c>
      <c r="K76" s="149">
        <v>0</v>
      </c>
      <c r="L76" s="149">
        <f>SUM(L71:L75)</f>
        <v>98.38</v>
      </c>
      <c r="M76" s="149">
        <f>SUM(M74:M75)</f>
        <v>35.04</v>
      </c>
      <c r="N76" s="149">
        <v>0</v>
      </c>
      <c r="O76" s="149">
        <v>0</v>
      </c>
      <c r="P76" s="149">
        <v>0</v>
      </c>
      <c r="Q76" s="149">
        <v>0</v>
      </c>
      <c r="R76" s="146"/>
      <c r="S76" s="146"/>
      <c r="T76" s="146"/>
    </row>
    <row r="77" spans="1:21" x14ac:dyDescent="0.25">
      <c r="A77" s="143"/>
      <c r="B77" s="151"/>
      <c r="C77" s="152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6"/>
      <c r="S77" s="146"/>
      <c r="T77" s="146"/>
      <c r="U77" s="6">
        <v>9992.25</v>
      </c>
    </row>
    <row r="78" spans="1:21" x14ac:dyDescent="0.25">
      <c r="A78" s="143">
        <v>45108</v>
      </c>
      <c r="B78" s="155" t="s">
        <v>238</v>
      </c>
      <c r="C78" s="145">
        <v>8</v>
      </c>
      <c r="D78" s="146"/>
      <c r="E78" s="146"/>
      <c r="F78" s="146">
        <v>1.2</v>
      </c>
      <c r="G78" s="146"/>
      <c r="H78" s="146"/>
      <c r="I78" s="146"/>
      <c r="J78" s="146"/>
      <c r="K78" s="146"/>
      <c r="L78" s="147"/>
      <c r="M78" s="147"/>
      <c r="N78" s="147"/>
      <c r="O78" s="147"/>
      <c r="P78" s="147"/>
      <c r="Q78" s="147"/>
      <c r="R78" s="146">
        <f>R75+D78+F78</f>
        <v>182.26999999999998</v>
      </c>
      <c r="S78" s="146"/>
      <c r="T78" s="146"/>
    </row>
    <row r="79" spans="1:21" s="5" customFormat="1" x14ac:dyDescent="0.25">
      <c r="A79" s="143">
        <v>45109</v>
      </c>
      <c r="B79" s="155" t="s">
        <v>238</v>
      </c>
      <c r="C79" s="145">
        <v>33</v>
      </c>
      <c r="D79" s="146">
        <v>5</v>
      </c>
      <c r="E79" s="146"/>
      <c r="F79" s="146">
        <v>6</v>
      </c>
      <c r="G79" s="146"/>
      <c r="H79" s="146"/>
      <c r="I79" s="146"/>
      <c r="J79" s="146"/>
      <c r="K79" s="146"/>
      <c r="L79" s="147"/>
      <c r="M79" s="147"/>
      <c r="N79" s="147"/>
      <c r="O79" s="147"/>
      <c r="P79" s="147"/>
      <c r="Q79" s="147"/>
      <c r="R79" s="146">
        <f t="shared" ref="R79:R91" si="5">R78+D79+F79</f>
        <v>193.26999999999998</v>
      </c>
      <c r="S79" s="146"/>
      <c r="T79" s="146"/>
      <c r="U79" s="6"/>
    </row>
    <row r="80" spans="1:21" x14ac:dyDescent="0.25">
      <c r="A80" s="143">
        <v>45112</v>
      </c>
      <c r="B80" s="155" t="s">
        <v>247</v>
      </c>
      <c r="C80" s="145"/>
      <c r="D80" s="146"/>
      <c r="E80" s="146">
        <v>48.33</v>
      </c>
      <c r="F80" s="146"/>
      <c r="G80" s="146"/>
      <c r="H80" s="146"/>
      <c r="I80" s="146"/>
      <c r="J80" s="146"/>
      <c r="K80" s="146"/>
      <c r="L80" s="147"/>
      <c r="M80" s="147"/>
      <c r="N80" s="147"/>
      <c r="O80" s="147"/>
      <c r="P80" s="147"/>
      <c r="Q80" s="147"/>
      <c r="R80" s="146">
        <f t="shared" si="5"/>
        <v>193.26999999999998</v>
      </c>
      <c r="S80" s="146">
        <v>48.33</v>
      </c>
      <c r="T80" s="146">
        <v>10040.58</v>
      </c>
    </row>
    <row r="81" spans="1:21" x14ac:dyDescent="0.25">
      <c r="A81" s="143">
        <v>45115</v>
      </c>
      <c r="B81" s="155" t="s">
        <v>238</v>
      </c>
      <c r="C81" s="145">
        <v>17</v>
      </c>
      <c r="D81" s="144">
        <v>0</v>
      </c>
      <c r="E81" s="146"/>
      <c r="F81" s="160">
        <v>0</v>
      </c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46">
        <f t="shared" si="5"/>
        <v>193.26999999999998</v>
      </c>
      <c r="S81" s="146"/>
      <c r="T81" s="146"/>
    </row>
    <row r="82" spans="1:21" x14ac:dyDescent="0.25">
      <c r="A82" s="143">
        <v>45116</v>
      </c>
      <c r="B82" s="155" t="s">
        <v>238</v>
      </c>
      <c r="C82" s="145">
        <v>20</v>
      </c>
      <c r="D82" s="146">
        <v>0</v>
      </c>
      <c r="E82" s="146"/>
      <c r="F82" s="159">
        <v>5</v>
      </c>
      <c r="G82" s="159"/>
      <c r="H82" s="159"/>
      <c r="I82" s="159"/>
      <c r="J82" s="159"/>
      <c r="K82" s="159"/>
      <c r="L82" s="162"/>
      <c r="M82" s="162"/>
      <c r="N82" s="162"/>
      <c r="O82" s="162"/>
      <c r="P82" s="162"/>
      <c r="Q82" s="162"/>
      <c r="R82" s="146">
        <f t="shared" si="5"/>
        <v>198.26999999999998</v>
      </c>
      <c r="S82" s="146"/>
      <c r="T82" s="146"/>
    </row>
    <row r="83" spans="1:21" x14ac:dyDescent="0.25">
      <c r="A83" s="143">
        <v>45122</v>
      </c>
      <c r="B83" s="155" t="s">
        <v>238</v>
      </c>
      <c r="C83" s="145">
        <v>51</v>
      </c>
      <c r="D83" s="163">
        <v>22.5</v>
      </c>
      <c r="E83" s="146"/>
      <c r="F83" s="164">
        <v>4.5</v>
      </c>
      <c r="G83" s="161" t="s">
        <v>245</v>
      </c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46">
        <f t="shared" si="5"/>
        <v>225.26999999999998</v>
      </c>
      <c r="S83" s="146"/>
      <c r="T83" s="146"/>
    </row>
    <row r="84" spans="1:21" x14ac:dyDescent="0.25">
      <c r="A84" s="143">
        <v>45123</v>
      </c>
      <c r="B84" s="155" t="s">
        <v>238</v>
      </c>
      <c r="C84" s="145">
        <v>20</v>
      </c>
      <c r="D84" s="163">
        <v>0</v>
      </c>
      <c r="E84" s="146"/>
      <c r="F84" s="164">
        <v>0</v>
      </c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46">
        <f t="shared" si="5"/>
        <v>225.26999999999998</v>
      </c>
      <c r="S84" s="146"/>
      <c r="T84" s="146"/>
      <c r="U84" s="6">
        <v>10040.58</v>
      </c>
    </row>
    <row r="85" spans="1:21" x14ac:dyDescent="0.25">
      <c r="A85" s="143">
        <v>45129</v>
      </c>
      <c r="B85" s="155" t="s">
        <v>238</v>
      </c>
      <c r="C85" s="145">
        <v>46</v>
      </c>
      <c r="D85" s="163">
        <v>0.6</v>
      </c>
      <c r="E85" s="146"/>
      <c r="F85" s="164">
        <v>16.600000000000001</v>
      </c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46">
        <f t="shared" si="5"/>
        <v>242.46999999999997</v>
      </c>
      <c r="S85" s="146"/>
      <c r="T85" s="146"/>
    </row>
    <row r="86" spans="1:21" x14ac:dyDescent="0.25">
      <c r="A86" s="143">
        <v>45132</v>
      </c>
      <c r="B86" s="155" t="s">
        <v>243</v>
      </c>
      <c r="C86" s="145"/>
      <c r="D86" s="163"/>
      <c r="E86" s="146"/>
      <c r="F86" s="164"/>
      <c r="G86" s="161"/>
      <c r="H86" s="161"/>
      <c r="I86" s="161"/>
      <c r="J86" s="161"/>
      <c r="K86" s="161"/>
      <c r="L86" s="165">
        <v>58.11</v>
      </c>
      <c r="M86" s="161"/>
      <c r="N86" s="161"/>
      <c r="O86" s="161"/>
      <c r="P86" s="161"/>
      <c r="Q86" s="161"/>
      <c r="R86" s="146">
        <f t="shared" si="5"/>
        <v>242.46999999999997</v>
      </c>
      <c r="S86" s="165">
        <v>58.11</v>
      </c>
      <c r="T86" s="146">
        <v>9982.4699999999993</v>
      </c>
    </row>
    <row r="87" spans="1:21" x14ac:dyDescent="0.25">
      <c r="A87" s="143">
        <v>45133</v>
      </c>
      <c r="B87" s="155" t="s">
        <v>244</v>
      </c>
      <c r="C87" s="145"/>
      <c r="D87" s="163"/>
      <c r="E87" s="146"/>
      <c r="F87" s="164"/>
      <c r="G87" s="161"/>
      <c r="H87" s="161"/>
      <c r="I87" s="161"/>
      <c r="J87" s="161"/>
      <c r="K87" s="161"/>
      <c r="L87" s="147"/>
      <c r="M87" s="165">
        <v>35.04</v>
      </c>
      <c r="N87" s="161"/>
      <c r="O87" s="161"/>
      <c r="P87" s="161"/>
      <c r="Q87" s="161"/>
      <c r="R87" s="146">
        <f t="shared" si="5"/>
        <v>242.46999999999997</v>
      </c>
      <c r="S87" s="165">
        <v>35.04</v>
      </c>
      <c r="T87" s="146">
        <v>9947.43</v>
      </c>
    </row>
    <row r="88" spans="1:21" x14ac:dyDescent="0.25">
      <c r="A88" s="143">
        <v>45130</v>
      </c>
      <c r="B88" s="155" t="s">
        <v>238</v>
      </c>
      <c r="C88" s="145">
        <v>52</v>
      </c>
      <c r="D88" s="163">
        <v>4.5999999999999996</v>
      </c>
      <c r="E88" s="146"/>
      <c r="F88" s="164">
        <v>13.2</v>
      </c>
      <c r="G88" s="161"/>
      <c r="H88" s="161"/>
      <c r="I88" s="161"/>
      <c r="J88" s="161"/>
      <c r="K88" s="161"/>
      <c r="L88" s="147"/>
      <c r="M88" s="161"/>
      <c r="N88" s="161"/>
      <c r="O88" s="161"/>
      <c r="P88" s="161"/>
      <c r="Q88" s="161"/>
      <c r="R88" s="146">
        <f t="shared" si="5"/>
        <v>260.27</v>
      </c>
      <c r="S88" s="146"/>
      <c r="T88" s="146"/>
    </row>
    <row r="89" spans="1:21" x14ac:dyDescent="0.25">
      <c r="A89" s="143">
        <v>45136</v>
      </c>
      <c r="B89" s="155" t="s">
        <v>238</v>
      </c>
      <c r="C89" s="145">
        <v>15</v>
      </c>
      <c r="D89" s="163">
        <v>5</v>
      </c>
      <c r="E89" s="146"/>
      <c r="F89" s="164">
        <v>1</v>
      </c>
      <c r="G89" s="161"/>
      <c r="H89" s="161"/>
      <c r="I89" s="166"/>
      <c r="J89" s="161"/>
      <c r="K89" s="161"/>
      <c r="L89" s="161"/>
      <c r="M89" s="161"/>
      <c r="N89" s="161"/>
      <c r="O89" s="161"/>
      <c r="P89" s="161"/>
      <c r="Q89" s="161"/>
      <c r="R89" s="146">
        <f t="shared" si="5"/>
        <v>266.27</v>
      </c>
      <c r="S89" s="146"/>
      <c r="T89" s="146"/>
    </row>
    <row r="90" spans="1:21" x14ac:dyDescent="0.25">
      <c r="A90" s="143">
        <v>39292</v>
      </c>
      <c r="B90" s="155" t="s">
        <v>246</v>
      </c>
      <c r="C90" s="145"/>
      <c r="D90" s="163">
        <v>2</v>
      </c>
      <c r="E90" s="146"/>
      <c r="F90" s="164">
        <v>4</v>
      </c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46">
        <f t="shared" si="5"/>
        <v>272.27</v>
      </c>
      <c r="S90" s="146"/>
      <c r="T90" s="146"/>
      <c r="U90" s="6">
        <v>9982.4699999999993</v>
      </c>
    </row>
    <row r="91" spans="1:21" x14ac:dyDescent="0.25">
      <c r="A91" s="143">
        <v>45137</v>
      </c>
      <c r="B91" s="155" t="s">
        <v>238</v>
      </c>
      <c r="C91" s="145">
        <v>53</v>
      </c>
      <c r="D91" s="163"/>
      <c r="E91" s="146"/>
      <c r="F91" s="164">
        <v>8</v>
      </c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46">
        <f t="shared" si="5"/>
        <v>280.27</v>
      </c>
      <c r="S91" s="146"/>
      <c r="T91" s="146"/>
      <c r="U91" s="6">
        <v>9947.43</v>
      </c>
    </row>
    <row r="92" spans="1:21" x14ac:dyDescent="0.25">
      <c r="A92" s="143"/>
      <c r="B92" s="151" t="s">
        <v>229</v>
      </c>
      <c r="C92" s="152">
        <f>SUM(C78:C91)</f>
        <v>315</v>
      </c>
      <c r="D92" s="167">
        <f>SUM(D78:D91)</f>
        <v>39.700000000000003</v>
      </c>
      <c r="E92" s="149">
        <v>48.33</v>
      </c>
      <c r="F92" s="168">
        <f>SUM(F78:F91)</f>
        <v>59.5</v>
      </c>
      <c r="G92" s="168">
        <v>0</v>
      </c>
      <c r="H92" s="168">
        <v>0</v>
      </c>
      <c r="I92" s="168">
        <v>0</v>
      </c>
      <c r="J92" s="168">
        <v>0</v>
      </c>
      <c r="K92" s="168">
        <v>0</v>
      </c>
      <c r="L92" s="169">
        <v>58.11</v>
      </c>
      <c r="M92" s="169">
        <v>35.04</v>
      </c>
      <c r="N92" s="168">
        <v>0</v>
      </c>
      <c r="O92" s="168">
        <v>0</v>
      </c>
      <c r="P92" s="168">
        <v>0</v>
      </c>
      <c r="Q92" s="168">
        <v>0</v>
      </c>
      <c r="R92" s="146"/>
      <c r="S92" s="146"/>
      <c r="T92" s="146"/>
    </row>
    <row r="93" spans="1:21" x14ac:dyDescent="0.25">
      <c r="A93" s="143"/>
      <c r="B93" s="151"/>
      <c r="C93" s="152"/>
      <c r="D93" s="167"/>
      <c r="E93" s="149"/>
      <c r="F93" s="168"/>
      <c r="G93" s="168"/>
      <c r="H93" s="168"/>
      <c r="I93" s="168"/>
      <c r="J93" s="168"/>
      <c r="K93" s="168"/>
      <c r="L93" s="169"/>
      <c r="M93" s="169"/>
      <c r="N93" s="168"/>
      <c r="O93" s="168"/>
      <c r="P93" s="168"/>
      <c r="Q93" s="168"/>
      <c r="R93" s="146"/>
      <c r="S93" s="146"/>
      <c r="T93" s="146"/>
    </row>
    <row r="94" spans="1:21" x14ac:dyDescent="0.25">
      <c r="A94" s="143">
        <v>45141</v>
      </c>
      <c r="B94" s="155" t="s">
        <v>247</v>
      </c>
      <c r="C94" s="145"/>
      <c r="D94" s="163"/>
      <c r="E94" s="146">
        <v>40.18</v>
      </c>
      <c r="F94" s="164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46"/>
      <c r="S94" s="146">
        <v>40.18</v>
      </c>
      <c r="T94" s="146">
        <v>9987.61</v>
      </c>
    </row>
    <row r="95" spans="1:21" x14ac:dyDescent="0.25">
      <c r="A95" s="143">
        <v>45142</v>
      </c>
      <c r="B95" s="170" t="s">
        <v>311</v>
      </c>
      <c r="C95" s="145"/>
      <c r="D95" s="163"/>
      <c r="E95" s="146"/>
      <c r="F95" s="164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46">
        <v>25.44</v>
      </c>
      <c r="S95" s="146">
        <v>254.83</v>
      </c>
      <c r="T95" s="146">
        <v>10242.43</v>
      </c>
    </row>
    <row r="96" spans="1:21" x14ac:dyDescent="0.25">
      <c r="A96" s="143">
        <v>45143</v>
      </c>
      <c r="B96" s="155" t="s">
        <v>228</v>
      </c>
      <c r="C96" s="145">
        <v>31</v>
      </c>
      <c r="D96" s="163">
        <v>0</v>
      </c>
      <c r="E96" s="146"/>
      <c r="F96" s="164">
        <v>0</v>
      </c>
      <c r="G96" s="159"/>
      <c r="H96" s="159"/>
      <c r="I96" s="159"/>
      <c r="J96" s="159"/>
      <c r="K96" s="159"/>
      <c r="L96" s="162"/>
      <c r="M96" s="162"/>
      <c r="N96" s="162"/>
      <c r="O96" s="162"/>
      <c r="P96" s="162"/>
      <c r="Q96" s="162"/>
      <c r="R96" s="146">
        <f t="shared" ref="R96:R107" si="6">R95+D96+F96+H96</f>
        <v>25.44</v>
      </c>
      <c r="S96" s="146"/>
      <c r="T96" s="146"/>
    </row>
    <row r="97" spans="1:21" x14ac:dyDescent="0.25">
      <c r="A97" s="143">
        <v>45144</v>
      </c>
      <c r="B97" s="155" t="s">
        <v>228</v>
      </c>
      <c r="C97" s="145">
        <v>52</v>
      </c>
      <c r="D97" s="163">
        <v>0</v>
      </c>
      <c r="E97" s="146"/>
      <c r="F97" s="164">
        <v>14</v>
      </c>
      <c r="G97" s="159"/>
      <c r="H97" s="159"/>
      <c r="I97" s="159"/>
      <c r="J97" s="159"/>
      <c r="K97" s="159"/>
      <c r="L97" s="162"/>
      <c r="M97" s="162"/>
      <c r="N97" s="162"/>
      <c r="O97" s="162"/>
      <c r="P97" s="162"/>
      <c r="Q97" s="162"/>
      <c r="R97" s="146">
        <f t="shared" si="6"/>
        <v>39.44</v>
      </c>
      <c r="S97" s="146"/>
      <c r="T97" s="146"/>
    </row>
    <row r="98" spans="1:21" x14ac:dyDescent="0.25">
      <c r="A98" s="143">
        <v>45145</v>
      </c>
      <c r="B98" s="155" t="s">
        <v>228</v>
      </c>
      <c r="C98" s="145">
        <v>37</v>
      </c>
      <c r="D98" s="163">
        <v>0</v>
      </c>
      <c r="E98" s="146"/>
      <c r="F98" s="164">
        <v>9.1999999999999993</v>
      </c>
      <c r="G98" s="159"/>
      <c r="H98" s="159"/>
      <c r="I98" s="159"/>
      <c r="J98" s="159"/>
      <c r="K98" s="159"/>
      <c r="L98" s="162"/>
      <c r="M98" s="162"/>
      <c r="N98" s="162"/>
      <c r="O98" s="162"/>
      <c r="P98" s="162"/>
      <c r="Q98" s="162"/>
      <c r="R98" s="146">
        <f t="shared" si="6"/>
        <v>48.64</v>
      </c>
      <c r="S98" s="146"/>
      <c r="T98" s="146"/>
    </row>
    <row r="99" spans="1:21" x14ac:dyDescent="0.25">
      <c r="A99" s="143">
        <v>45146</v>
      </c>
      <c r="B99" s="155" t="s">
        <v>228</v>
      </c>
      <c r="C99" s="145">
        <v>20</v>
      </c>
      <c r="D99" s="163">
        <v>0</v>
      </c>
      <c r="E99" s="146"/>
      <c r="F99" s="163">
        <v>3</v>
      </c>
      <c r="G99" s="146"/>
      <c r="H99" s="146"/>
      <c r="I99" s="146"/>
      <c r="J99" s="146"/>
      <c r="K99" s="146"/>
      <c r="L99" s="147"/>
      <c r="M99" s="147"/>
      <c r="N99" s="147"/>
      <c r="O99" s="147"/>
      <c r="P99" s="147"/>
      <c r="Q99" s="162"/>
      <c r="R99" s="146">
        <f t="shared" si="6"/>
        <v>51.64</v>
      </c>
      <c r="S99" s="146"/>
      <c r="T99" s="146"/>
    </row>
    <row r="100" spans="1:21" x14ac:dyDescent="0.25">
      <c r="A100" s="143">
        <v>45147</v>
      </c>
      <c r="B100" s="155" t="s">
        <v>228</v>
      </c>
      <c r="C100" s="145">
        <v>20</v>
      </c>
      <c r="D100" s="163">
        <v>0</v>
      </c>
      <c r="E100" s="146"/>
      <c r="F100" s="163">
        <v>6.82</v>
      </c>
      <c r="G100" s="146"/>
      <c r="H100" s="146"/>
      <c r="I100" s="146"/>
      <c r="J100" s="146"/>
      <c r="K100" s="146"/>
      <c r="L100" s="147"/>
      <c r="M100" s="147"/>
      <c r="N100" s="147"/>
      <c r="O100" s="147"/>
      <c r="P100" s="147"/>
      <c r="Q100" s="162"/>
      <c r="R100" s="146">
        <f t="shared" si="6"/>
        <v>58.46</v>
      </c>
      <c r="S100" s="147"/>
      <c r="T100" s="146"/>
      <c r="U100" s="6">
        <v>9987.61</v>
      </c>
    </row>
    <row r="101" spans="1:21" x14ac:dyDescent="0.25">
      <c r="A101" s="143">
        <v>233</v>
      </c>
      <c r="B101" s="155" t="s">
        <v>228</v>
      </c>
      <c r="C101" s="145">
        <v>9</v>
      </c>
      <c r="D101" s="163">
        <v>0</v>
      </c>
      <c r="E101" s="146"/>
      <c r="F101" s="163">
        <v>23</v>
      </c>
      <c r="G101" s="146"/>
      <c r="H101" s="146"/>
      <c r="I101" s="146"/>
      <c r="J101" s="146"/>
      <c r="K101" s="146"/>
      <c r="L101" s="147"/>
      <c r="M101" s="147"/>
      <c r="N101" s="147"/>
      <c r="O101" s="147"/>
      <c r="P101" s="147"/>
      <c r="Q101" s="162"/>
      <c r="R101" s="146">
        <f t="shared" si="6"/>
        <v>81.460000000000008</v>
      </c>
      <c r="S101" s="146"/>
      <c r="T101" s="146"/>
      <c r="U101" s="6">
        <v>10242.43</v>
      </c>
    </row>
    <row r="102" spans="1:21" x14ac:dyDescent="0.25">
      <c r="A102" s="143">
        <v>45149</v>
      </c>
      <c r="B102" s="155" t="s">
        <v>228</v>
      </c>
      <c r="C102" s="145">
        <v>20</v>
      </c>
      <c r="D102" s="163">
        <v>0</v>
      </c>
      <c r="E102" s="146"/>
      <c r="F102" s="163">
        <v>5.15</v>
      </c>
      <c r="G102" s="146"/>
      <c r="H102" s="146"/>
      <c r="I102" s="146"/>
      <c r="J102" s="146"/>
      <c r="K102" s="146"/>
      <c r="L102" s="147"/>
      <c r="M102" s="147"/>
      <c r="N102" s="147"/>
      <c r="O102" s="147"/>
      <c r="P102" s="147"/>
      <c r="Q102" s="162"/>
      <c r="R102" s="146">
        <f t="shared" si="6"/>
        <v>86.610000000000014</v>
      </c>
      <c r="S102" s="147"/>
      <c r="T102" s="146"/>
    </row>
    <row r="103" spans="1:21" x14ac:dyDescent="0.25">
      <c r="A103" s="143">
        <v>45150</v>
      </c>
      <c r="B103" s="155" t="s">
        <v>228</v>
      </c>
      <c r="C103" s="145">
        <v>33</v>
      </c>
      <c r="D103" s="163">
        <v>5</v>
      </c>
      <c r="E103" s="146"/>
      <c r="F103" s="163">
        <v>3.8</v>
      </c>
      <c r="G103" s="146"/>
      <c r="H103" s="146"/>
      <c r="I103" s="146"/>
      <c r="J103" s="146"/>
      <c r="K103" s="146"/>
      <c r="L103" s="147"/>
      <c r="M103" s="147"/>
      <c r="N103" s="147"/>
      <c r="O103" s="147"/>
      <c r="P103" s="147"/>
      <c r="Q103" s="162"/>
      <c r="R103" s="146">
        <f t="shared" si="6"/>
        <v>95.410000000000011</v>
      </c>
      <c r="S103" s="146"/>
      <c r="T103" s="146"/>
    </row>
    <row r="104" spans="1:21" x14ac:dyDescent="0.25">
      <c r="A104" s="143">
        <v>45151</v>
      </c>
      <c r="B104" s="155" t="s">
        <v>228</v>
      </c>
      <c r="C104" s="145">
        <v>20</v>
      </c>
      <c r="D104" s="163">
        <v>0</v>
      </c>
      <c r="E104" s="146"/>
      <c r="F104" s="163">
        <v>9</v>
      </c>
      <c r="G104" s="146"/>
      <c r="H104" s="146"/>
      <c r="I104" s="146"/>
      <c r="J104" s="146"/>
      <c r="K104" s="146"/>
      <c r="L104" s="147"/>
      <c r="M104" s="147"/>
      <c r="N104" s="147"/>
      <c r="O104" s="147"/>
      <c r="P104" s="147"/>
      <c r="Q104" s="162"/>
      <c r="R104" s="146">
        <f t="shared" si="6"/>
        <v>104.41000000000001</v>
      </c>
      <c r="S104" s="146"/>
      <c r="T104" s="146"/>
    </row>
    <row r="105" spans="1:21" x14ac:dyDescent="0.25">
      <c r="A105" s="143">
        <v>45152</v>
      </c>
      <c r="B105" s="155" t="s">
        <v>228</v>
      </c>
      <c r="C105" s="145">
        <v>42</v>
      </c>
      <c r="D105" s="163">
        <v>5</v>
      </c>
      <c r="E105" s="146"/>
      <c r="F105" s="163">
        <v>13</v>
      </c>
      <c r="G105" s="146"/>
      <c r="H105" s="146"/>
      <c r="I105" s="146"/>
      <c r="J105" s="146"/>
      <c r="K105" s="146"/>
      <c r="L105" s="147"/>
      <c r="M105" s="147"/>
      <c r="N105" s="147"/>
      <c r="O105" s="147"/>
      <c r="P105" s="147"/>
      <c r="Q105" s="162"/>
      <c r="R105" s="146">
        <f t="shared" si="6"/>
        <v>122.41000000000001</v>
      </c>
      <c r="S105" s="146"/>
      <c r="T105" s="146"/>
    </row>
    <row r="106" spans="1:21" x14ac:dyDescent="0.25">
      <c r="A106" s="143">
        <v>45153</v>
      </c>
      <c r="B106" s="155" t="s">
        <v>228</v>
      </c>
      <c r="C106" s="145">
        <v>17</v>
      </c>
      <c r="D106" s="163">
        <v>1</v>
      </c>
      <c r="E106" s="146"/>
      <c r="F106" s="163">
        <v>6.9</v>
      </c>
      <c r="G106" s="146"/>
      <c r="H106" s="146"/>
      <c r="I106" s="146"/>
      <c r="J106" s="146"/>
      <c r="K106" s="146"/>
      <c r="L106" s="147"/>
      <c r="M106" s="147"/>
      <c r="N106" s="147"/>
      <c r="O106" s="147"/>
      <c r="P106" s="147"/>
      <c r="Q106" s="162"/>
      <c r="R106" s="146">
        <f t="shared" si="6"/>
        <v>130.31</v>
      </c>
      <c r="S106" s="146"/>
      <c r="T106" s="146"/>
    </row>
    <row r="107" spans="1:21" x14ac:dyDescent="0.25">
      <c r="A107" s="143">
        <v>45154</v>
      </c>
      <c r="B107" s="155" t="s">
        <v>228</v>
      </c>
      <c r="C107" s="145">
        <v>13</v>
      </c>
      <c r="D107" s="146">
        <v>0</v>
      </c>
      <c r="E107" s="146"/>
      <c r="F107" s="146">
        <v>7</v>
      </c>
      <c r="G107" s="146"/>
      <c r="H107" s="146"/>
      <c r="I107" s="146"/>
      <c r="J107" s="146"/>
      <c r="K107" s="146"/>
      <c r="L107" s="147"/>
      <c r="M107" s="147"/>
      <c r="N107" s="147"/>
      <c r="O107" s="147"/>
      <c r="P107" s="147"/>
      <c r="Q107" s="162"/>
      <c r="R107" s="146">
        <f t="shared" si="6"/>
        <v>137.31</v>
      </c>
      <c r="S107" s="146"/>
      <c r="T107" s="146"/>
    </row>
    <row r="108" spans="1:21" x14ac:dyDescent="0.25">
      <c r="A108" s="143">
        <v>45155</v>
      </c>
      <c r="B108" s="155" t="s">
        <v>312</v>
      </c>
      <c r="C108" s="145"/>
      <c r="D108" s="146"/>
      <c r="E108" s="146"/>
      <c r="F108" s="146"/>
      <c r="G108" s="146">
        <v>25</v>
      </c>
      <c r="H108" s="146"/>
      <c r="I108" s="146"/>
      <c r="J108" s="146"/>
      <c r="K108" s="146"/>
      <c r="L108" s="147"/>
      <c r="M108" s="147"/>
      <c r="N108" s="147"/>
      <c r="O108" s="147"/>
      <c r="P108" s="147"/>
      <c r="Q108" s="162"/>
      <c r="R108" s="146">
        <f>R107+D108+F108+G108</f>
        <v>162.31</v>
      </c>
      <c r="S108" s="146"/>
      <c r="T108" s="146"/>
    </row>
    <row r="109" spans="1:21" x14ac:dyDescent="0.25">
      <c r="A109" s="143">
        <v>45155</v>
      </c>
      <c r="B109" s="155" t="s">
        <v>228</v>
      </c>
      <c r="C109" s="145">
        <v>29</v>
      </c>
      <c r="D109" s="146">
        <v>2.4</v>
      </c>
      <c r="E109" s="146"/>
      <c r="F109" s="146">
        <v>10.1</v>
      </c>
      <c r="G109" s="146"/>
      <c r="H109" s="146"/>
      <c r="I109" s="146"/>
      <c r="J109" s="146"/>
      <c r="K109" s="146"/>
      <c r="L109" s="147"/>
      <c r="M109" s="147"/>
      <c r="N109" s="147"/>
      <c r="O109" s="147"/>
      <c r="P109" s="147"/>
      <c r="Q109" s="162"/>
      <c r="R109" s="146">
        <f t="shared" ref="R109:R120" si="7">R108+D109+F109+H109</f>
        <v>174.81</v>
      </c>
      <c r="S109" s="146"/>
      <c r="T109" s="146"/>
    </row>
    <row r="110" spans="1:21" x14ac:dyDescent="0.25">
      <c r="A110" s="143">
        <v>45156</v>
      </c>
      <c r="B110" s="155" t="s">
        <v>228</v>
      </c>
      <c r="C110" s="145">
        <v>25</v>
      </c>
      <c r="D110" s="146">
        <v>0</v>
      </c>
      <c r="E110" s="146"/>
      <c r="F110" s="146">
        <v>6.91</v>
      </c>
      <c r="G110" s="146"/>
      <c r="H110" s="146"/>
      <c r="I110" s="146"/>
      <c r="J110" s="146"/>
      <c r="K110" s="146"/>
      <c r="L110" s="147"/>
      <c r="M110" s="147"/>
      <c r="N110" s="147"/>
      <c r="O110" s="147"/>
      <c r="P110" s="147"/>
      <c r="Q110" s="162"/>
      <c r="R110" s="146">
        <f t="shared" si="7"/>
        <v>181.72</v>
      </c>
      <c r="S110" s="146"/>
      <c r="T110" s="146"/>
    </row>
    <row r="111" spans="1:21" x14ac:dyDescent="0.25">
      <c r="A111" s="143">
        <v>45157</v>
      </c>
      <c r="B111" s="155" t="s">
        <v>228</v>
      </c>
      <c r="C111" s="145">
        <v>37</v>
      </c>
      <c r="D111" s="146">
        <v>0</v>
      </c>
      <c r="E111" s="146"/>
      <c r="F111" s="146">
        <v>6.1</v>
      </c>
      <c r="G111" s="146"/>
      <c r="H111" s="146"/>
      <c r="I111" s="146"/>
      <c r="J111" s="146"/>
      <c r="K111" s="146"/>
      <c r="L111" s="147"/>
      <c r="M111" s="147"/>
      <c r="N111" s="147"/>
      <c r="O111" s="147"/>
      <c r="P111" s="147"/>
      <c r="Q111" s="162"/>
      <c r="R111" s="146">
        <f t="shared" si="7"/>
        <v>187.82</v>
      </c>
      <c r="S111" s="146"/>
      <c r="T111" s="146"/>
    </row>
    <row r="112" spans="1:21" x14ac:dyDescent="0.25">
      <c r="A112" s="143">
        <v>45158</v>
      </c>
      <c r="B112" s="155" t="s">
        <v>228</v>
      </c>
      <c r="C112" s="145">
        <v>63</v>
      </c>
      <c r="D112" s="146">
        <v>0</v>
      </c>
      <c r="E112" s="146"/>
      <c r="F112" s="146">
        <v>13.22</v>
      </c>
      <c r="G112" s="146"/>
      <c r="H112" s="146"/>
      <c r="I112" s="146"/>
      <c r="J112" s="146"/>
      <c r="K112" s="146"/>
      <c r="L112" s="147"/>
      <c r="M112" s="147"/>
      <c r="N112" s="147"/>
      <c r="O112" s="147"/>
      <c r="P112" s="147"/>
      <c r="Q112" s="162"/>
      <c r="R112" s="146">
        <f t="shared" si="7"/>
        <v>201.04</v>
      </c>
      <c r="S112" s="146"/>
      <c r="T112" s="146"/>
    </row>
    <row r="113" spans="1:21" x14ac:dyDescent="0.25">
      <c r="A113" s="143">
        <v>45159</v>
      </c>
      <c r="B113" s="155" t="s">
        <v>228</v>
      </c>
      <c r="C113" s="145">
        <v>28</v>
      </c>
      <c r="D113" s="146">
        <v>0</v>
      </c>
      <c r="E113" s="146"/>
      <c r="F113" s="146">
        <v>7</v>
      </c>
      <c r="G113" s="146"/>
      <c r="H113" s="146"/>
      <c r="I113" s="146"/>
      <c r="J113" s="146"/>
      <c r="K113" s="146"/>
      <c r="L113" s="147"/>
      <c r="M113" s="147"/>
      <c r="N113" s="147"/>
      <c r="O113" s="147"/>
      <c r="P113" s="147"/>
      <c r="Q113" s="162"/>
      <c r="R113" s="146">
        <f t="shared" si="7"/>
        <v>208.04</v>
      </c>
      <c r="S113" s="146"/>
      <c r="T113" s="146"/>
    </row>
    <row r="114" spans="1:21" x14ac:dyDescent="0.25">
      <c r="A114" s="143">
        <v>45160</v>
      </c>
      <c r="B114" s="155" t="s">
        <v>228</v>
      </c>
      <c r="C114" s="145">
        <v>39</v>
      </c>
      <c r="D114" s="146">
        <v>0</v>
      </c>
      <c r="E114" s="146"/>
      <c r="F114" s="146">
        <v>5</v>
      </c>
      <c r="G114" s="146"/>
      <c r="H114" s="146"/>
      <c r="I114" s="146"/>
      <c r="J114" s="146"/>
      <c r="K114" s="146"/>
      <c r="L114" s="147"/>
      <c r="M114" s="147"/>
      <c r="N114" s="147"/>
      <c r="O114" s="147"/>
      <c r="P114" s="147"/>
      <c r="Q114" s="162"/>
      <c r="R114" s="146">
        <f t="shared" si="7"/>
        <v>213.04</v>
      </c>
      <c r="S114" s="146"/>
      <c r="T114" s="146"/>
    </row>
    <row r="115" spans="1:21" x14ac:dyDescent="0.25">
      <c r="A115" s="143">
        <v>45161</v>
      </c>
      <c r="B115" s="155" t="s">
        <v>228</v>
      </c>
      <c r="C115" s="145">
        <v>16</v>
      </c>
      <c r="D115" s="146">
        <v>0</v>
      </c>
      <c r="E115" s="146"/>
      <c r="F115" s="146">
        <v>16</v>
      </c>
      <c r="G115" s="146"/>
      <c r="H115" s="146"/>
      <c r="I115" s="146"/>
      <c r="J115" s="146"/>
      <c r="K115" s="146"/>
      <c r="L115" s="147"/>
      <c r="M115" s="147"/>
      <c r="N115" s="147"/>
      <c r="O115" s="147"/>
      <c r="P115" s="147"/>
      <c r="Q115" s="162"/>
      <c r="R115" s="146">
        <f t="shared" si="7"/>
        <v>229.04</v>
      </c>
      <c r="S115" s="146"/>
      <c r="T115" s="146"/>
    </row>
    <row r="116" spans="1:21" x14ac:dyDescent="0.25">
      <c r="A116" s="143"/>
      <c r="B116" s="155" t="s">
        <v>243</v>
      </c>
      <c r="C116" s="145"/>
      <c r="D116" s="146"/>
      <c r="E116" s="146"/>
      <c r="F116" s="146"/>
      <c r="G116" s="146"/>
      <c r="H116" s="146"/>
      <c r="I116" s="146"/>
      <c r="J116" s="146"/>
      <c r="K116" s="146"/>
      <c r="L116" s="147">
        <v>65.5</v>
      </c>
      <c r="M116" s="147"/>
      <c r="N116" s="147"/>
      <c r="O116" s="147"/>
      <c r="P116" s="147"/>
      <c r="Q116" s="162"/>
      <c r="R116" s="146">
        <f t="shared" si="7"/>
        <v>229.04</v>
      </c>
      <c r="S116" s="147">
        <v>65.5</v>
      </c>
      <c r="T116" s="146">
        <v>10176.93</v>
      </c>
    </row>
    <row r="117" spans="1:21" x14ac:dyDescent="0.25">
      <c r="A117" s="143">
        <v>45162</v>
      </c>
      <c r="B117" s="155" t="s">
        <v>228</v>
      </c>
      <c r="C117" s="145">
        <v>20</v>
      </c>
      <c r="D117" s="146">
        <v>6.5</v>
      </c>
      <c r="E117" s="146"/>
      <c r="F117" s="146">
        <v>7.5</v>
      </c>
      <c r="G117" s="146"/>
      <c r="H117" s="146"/>
      <c r="I117" s="146"/>
      <c r="J117" s="146"/>
      <c r="K117" s="146"/>
      <c r="L117" s="147"/>
      <c r="M117" s="147"/>
      <c r="N117" s="147"/>
      <c r="O117" s="147"/>
      <c r="P117" s="147"/>
      <c r="Q117" s="162"/>
      <c r="R117" s="146">
        <f t="shared" si="7"/>
        <v>243.04</v>
      </c>
      <c r="S117" s="146"/>
      <c r="T117" s="146"/>
    </row>
    <row r="118" spans="1:21" x14ac:dyDescent="0.25">
      <c r="A118" s="143">
        <v>45163</v>
      </c>
      <c r="B118" s="155" t="s">
        <v>228</v>
      </c>
      <c r="C118" s="145">
        <v>23</v>
      </c>
      <c r="D118" s="146">
        <v>0</v>
      </c>
      <c r="E118" s="146"/>
      <c r="F118" s="146">
        <v>12.1</v>
      </c>
      <c r="G118" s="146"/>
      <c r="H118" s="146"/>
      <c r="I118" s="146"/>
      <c r="J118" s="146"/>
      <c r="K118" s="146"/>
      <c r="L118" s="147"/>
      <c r="M118" s="147"/>
      <c r="N118" s="147"/>
      <c r="O118" s="147"/>
      <c r="P118" s="147"/>
      <c r="Q118" s="162"/>
      <c r="R118" s="146">
        <f t="shared" si="7"/>
        <v>255.14</v>
      </c>
      <c r="S118" s="146"/>
      <c r="T118" s="146"/>
    </row>
    <row r="119" spans="1:21" x14ac:dyDescent="0.25">
      <c r="A119" s="143">
        <v>45164</v>
      </c>
      <c r="B119" s="155" t="s">
        <v>228</v>
      </c>
      <c r="C119" s="145">
        <v>15</v>
      </c>
      <c r="D119" s="146">
        <v>0</v>
      </c>
      <c r="E119" s="146"/>
      <c r="F119" s="146">
        <v>0</v>
      </c>
      <c r="G119" s="146"/>
      <c r="H119" s="146"/>
      <c r="I119" s="146"/>
      <c r="J119" s="146"/>
      <c r="K119" s="146"/>
      <c r="L119" s="147"/>
      <c r="M119" s="147"/>
      <c r="N119" s="147"/>
      <c r="O119" s="147"/>
      <c r="P119" s="147"/>
      <c r="Q119" s="162"/>
      <c r="R119" s="146">
        <f t="shared" si="7"/>
        <v>255.14</v>
      </c>
      <c r="S119" s="146"/>
      <c r="T119" s="146"/>
    </row>
    <row r="120" spans="1:21" x14ac:dyDescent="0.25">
      <c r="A120" s="143">
        <v>45165</v>
      </c>
      <c r="B120" s="155" t="s">
        <v>228</v>
      </c>
      <c r="C120" s="145">
        <v>28</v>
      </c>
      <c r="D120" s="146">
        <v>0</v>
      </c>
      <c r="E120" s="146"/>
      <c r="F120" s="146">
        <v>6</v>
      </c>
      <c r="G120" s="146"/>
      <c r="H120" s="146"/>
      <c r="I120" s="146"/>
      <c r="J120" s="146"/>
      <c r="K120" s="146"/>
      <c r="L120" s="147"/>
      <c r="M120" s="147"/>
      <c r="N120" s="147"/>
      <c r="O120" s="147"/>
      <c r="P120" s="147"/>
      <c r="Q120" s="162"/>
      <c r="R120" s="146">
        <f t="shared" si="7"/>
        <v>261.14</v>
      </c>
      <c r="S120" s="146"/>
      <c r="T120" s="146"/>
    </row>
    <row r="121" spans="1:21" x14ac:dyDescent="0.25">
      <c r="A121" s="143">
        <v>45167</v>
      </c>
      <c r="B121" s="155" t="s">
        <v>244</v>
      </c>
      <c r="C121" s="145"/>
      <c r="D121" s="146"/>
      <c r="E121" s="146"/>
      <c r="F121" s="146"/>
      <c r="G121" s="146"/>
      <c r="H121" s="146"/>
      <c r="I121" s="146"/>
      <c r="J121" s="146"/>
      <c r="K121" s="146"/>
      <c r="L121" s="147"/>
      <c r="M121" s="147">
        <v>35.04</v>
      </c>
      <c r="N121" s="147"/>
      <c r="O121" s="147"/>
      <c r="P121" s="147"/>
      <c r="Q121" s="147"/>
      <c r="R121" s="146"/>
      <c r="S121" s="147">
        <v>35.04</v>
      </c>
      <c r="T121" s="146">
        <v>10141.89</v>
      </c>
    </row>
    <row r="122" spans="1:21" x14ac:dyDescent="0.25">
      <c r="A122" s="143">
        <v>45168</v>
      </c>
      <c r="B122" s="155" t="s">
        <v>248</v>
      </c>
      <c r="C122" s="145"/>
      <c r="D122" s="146"/>
      <c r="E122" s="146"/>
      <c r="F122" s="146"/>
      <c r="G122" s="146"/>
      <c r="H122" s="146"/>
      <c r="I122" s="146"/>
      <c r="J122" s="146"/>
      <c r="K122" s="146"/>
      <c r="L122" s="147"/>
      <c r="M122" s="147">
        <v>338.02</v>
      </c>
      <c r="N122" s="147"/>
      <c r="O122" s="147"/>
      <c r="P122" s="147"/>
      <c r="Q122" s="147"/>
      <c r="R122" s="146"/>
      <c r="S122" s="147">
        <v>338.02</v>
      </c>
      <c r="T122" s="146">
        <v>9803.8700000000008</v>
      </c>
      <c r="U122" s="6">
        <v>10176.93</v>
      </c>
    </row>
    <row r="123" spans="1:21" x14ac:dyDescent="0.25">
      <c r="A123" s="143"/>
      <c r="B123" s="151" t="s">
        <v>229</v>
      </c>
      <c r="C123" s="152">
        <f>SUM(C96:C121)</f>
        <v>637</v>
      </c>
      <c r="D123" s="149">
        <f>SUM(D96:D122)</f>
        <v>19.899999999999999</v>
      </c>
      <c r="E123" s="149">
        <v>40.18</v>
      </c>
      <c r="F123" s="149">
        <f>SUM(F96:F121)</f>
        <v>190.79999999999998</v>
      </c>
      <c r="G123" s="149">
        <f>SUM(G94:G122)</f>
        <v>25</v>
      </c>
      <c r="H123" s="149">
        <v>0</v>
      </c>
      <c r="I123" s="149">
        <v>0</v>
      </c>
      <c r="J123" s="149">
        <v>0</v>
      </c>
      <c r="K123" s="149">
        <v>0</v>
      </c>
      <c r="L123" s="171">
        <v>65.5</v>
      </c>
      <c r="M123" s="171">
        <f>SUM(M121:M122)</f>
        <v>373.06</v>
      </c>
      <c r="N123" s="149">
        <v>0</v>
      </c>
      <c r="O123" s="149">
        <v>0</v>
      </c>
      <c r="P123" s="149">
        <v>0</v>
      </c>
      <c r="Q123" s="149">
        <v>0</v>
      </c>
      <c r="R123" s="149"/>
      <c r="S123" s="146"/>
      <c r="T123" s="146"/>
    </row>
    <row r="124" spans="1:21" x14ac:dyDescent="0.25">
      <c r="A124" s="143"/>
      <c r="B124" s="151"/>
      <c r="C124" s="152"/>
      <c r="D124" s="149"/>
      <c r="E124" s="149"/>
      <c r="F124" s="149"/>
      <c r="G124" s="149"/>
      <c r="H124" s="149"/>
      <c r="I124" s="149"/>
      <c r="J124" s="149"/>
      <c r="K124" s="149"/>
      <c r="L124" s="171"/>
      <c r="M124" s="171"/>
      <c r="N124" s="149"/>
      <c r="O124" s="149"/>
      <c r="P124" s="149"/>
      <c r="Q124" s="149"/>
      <c r="R124" s="149"/>
      <c r="S124" s="146"/>
      <c r="T124" s="146"/>
    </row>
    <row r="125" spans="1:21" x14ac:dyDescent="0.25">
      <c r="A125" s="143">
        <v>45170</v>
      </c>
      <c r="B125" s="144" t="s">
        <v>312</v>
      </c>
      <c r="C125" s="145"/>
      <c r="D125" s="146"/>
      <c r="E125" s="146"/>
      <c r="F125" s="146"/>
      <c r="G125" s="146">
        <v>10</v>
      </c>
      <c r="H125" s="146"/>
      <c r="I125" s="146"/>
      <c r="J125" s="146"/>
      <c r="K125" s="146"/>
      <c r="L125" s="147"/>
      <c r="M125" s="147"/>
      <c r="N125" s="147"/>
      <c r="O125" s="147"/>
      <c r="P125" s="147"/>
      <c r="Q125" s="147"/>
      <c r="R125" s="146"/>
      <c r="S125" s="146">
        <v>10</v>
      </c>
      <c r="T125" s="146">
        <v>9813.8700000000008</v>
      </c>
    </row>
    <row r="126" spans="1:21" x14ac:dyDescent="0.25">
      <c r="A126" s="143">
        <v>45171</v>
      </c>
      <c r="B126" s="160" t="s">
        <v>256</v>
      </c>
      <c r="C126" s="145"/>
      <c r="D126" s="146"/>
      <c r="E126" s="146">
        <v>88.9</v>
      </c>
      <c r="F126" s="146"/>
      <c r="G126" s="146"/>
      <c r="H126" s="146"/>
      <c r="I126" s="146"/>
      <c r="J126" s="146"/>
      <c r="K126" s="146"/>
      <c r="L126" s="147"/>
      <c r="M126" s="147"/>
      <c r="N126" s="147"/>
      <c r="O126" s="147"/>
      <c r="P126" s="147"/>
      <c r="Q126" s="147"/>
      <c r="R126" s="146"/>
      <c r="S126" s="146"/>
      <c r="T126" s="146"/>
    </row>
    <row r="127" spans="1:21" x14ac:dyDescent="0.25">
      <c r="A127" s="143">
        <v>45174</v>
      </c>
      <c r="B127" s="144" t="s">
        <v>250</v>
      </c>
      <c r="C127" s="145"/>
      <c r="D127" s="147"/>
      <c r="E127" s="147">
        <v>25</v>
      </c>
      <c r="F127" s="146"/>
      <c r="G127" s="146"/>
      <c r="H127" s="146"/>
      <c r="I127" s="146"/>
      <c r="J127" s="146"/>
      <c r="K127" s="146"/>
      <c r="L127" s="147"/>
      <c r="M127" s="147"/>
      <c r="N127" s="147"/>
      <c r="O127" s="147"/>
      <c r="P127" s="147"/>
      <c r="Q127" s="147"/>
      <c r="R127" s="146">
        <v>236.14</v>
      </c>
      <c r="S127" s="146">
        <v>88.9</v>
      </c>
      <c r="T127" s="146">
        <v>9902.77</v>
      </c>
      <c r="U127" s="6">
        <v>10141.89</v>
      </c>
    </row>
    <row r="128" spans="1:21" x14ac:dyDescent="0.25">
      <c r="A128" s="143">
        <v>45171</v>
      </c>
      <c r="B128" s="144" t="s">
        <v>228</v>
      </c>
      <c r="C128" s="145">
        <v>24</v>
      </c>
      <c r="D128" s="172"/>
      <c r="E128" s="146"/>
      <c r="F128" s="146">
        <v>5</v>
      </c>
      <c r="G128" s="146"/>
      <c r="H128" s="146"/>
      <c r="I128" s="146"/>
      <c r="J128" s="146"/>
      <c r="K128" s="146"/>
      <c r="L128" s="147"/>
      <c r="M128" s="147"/>
      <c r="N128" s="147"/>
      <c r="O128" s="147"/>
      <c r="P128" s="147"/>
      <c r="Q128" s="147"/>
      <c r="R128" s="146">
        <f>R127+D128+F128+JH128</f>
        <v>241.14</v>
      </c>
      <c r="S128" s="146"/>
      <c r="T128" s="146"/>
      <c r="U128" s="6">
        <v>9803.8700000000008</v>
      </c>
    </row>
    <row r="129" spans="1:21" x14ac:dyDescent="0.25">
      <c r="A129" s="143">
        <v>45172</v>
      </c>
      <c r="B129" s="144" t="s">
        <v>228</v>
      </c>
      <c r="C129" s="145">
        <v>35</v>
      </c>
      <c r="D129" s="146">
        <v>0.6</v>
      </c>
      <c r="E129" s="146"/>
      <c r="F129" s="146">
        <v>34</v>
      </c>
      <c r="G129" s="146"/>
      <c r="H129" s="146"/>
      <c r="I129" s="146"/>
      <c r="J129" s="146"/>
      <c r="K129" s="146"/>
      <c r="L129" s="147"/>
      <c r="M129" s="147"/>
      <c r="N129" s="147"/>
      <c r="O129" s="147"/>
      <c r="P129" s="147"/>
      <c r="Q129" s="147"/>
      <c r="R129" s="146">
        <f>R128+D129+F129+JH129</f>
        <v>275.74</v>
      </c>
      <c r="S129" s="146"/>
      <c r="T129" s="146"/>
    </row>
    <row r="130" spans="1:21" x14ac:dyDescent="0.25">
      <c r="A130" s="143">
        <v>45178</v>
      </c>
      <c r="B130" s="144" t="s">
        <v>228</v>
      </c>
      <c r="C130" s="145">
        <v>27</v>
      </c>
      <c r="D130" s="146"/>
      <c r="E130" s="146"/>
      <c r="F130" s="146">
        <v>32.409999999999997</v>
      </c>
      <c r="G130" s="146"/>
      <c r="H130" s="146"/>
      <c r="I130" s="146"/>
      <c r="J130" s="146"/>
      <c r="K130" s="146"/>
      <c r="L130" s="147"/>
      <c r="M130" s="147"/>
      <c r="N130" s="147"/>
      <c r="O130" s="147"/>
      <c r="P130" s="147"/>
      <c r="Q130" s="147"/>
      <c r="R130" s="146">
        <v>308.14999999999998</v>
      </c>
      <c r="S130" s="146"/>
      <c r="T130" s="146"/>
    </row>
    <row r="131" spans="1:21" x14ac:dyDescent="0.25">
      <c r="A131" s="143">
        <v>45179.83</v>
      </c>
      <c r="B131" s="144" t="s">
        <v>228</v>
      </c>
      <c r="C131" s="145">
        <v>40</v>
      </c>
      <c r="D131" s="146">
        <v>15</v>
      </c>
      <c r="E131" s="146"/>
      <c r="F131" s="146">
        <v>10.7</v>
      </c>
      <c r="G131" s="146"/>
      <c r="H131" s="146"/>
      <c r="I131" s="146"/>
      <c r="J131" s="146"/>
      <c r="K131" s="146"/>
      <c r="L131" s="147"/>
      <c r="M131" s="147"/>
      <c r="N131" s="147"/>
      <c r="O131" s="147"/>
      <c r="P131" s="147"/>
      <c r="Q131" s="147"/>
      <c r="R131" s="146">
        <v>333.85</v>
      </c>
      <c r="S131" s="146"/>
      <c r="T131" s="146"/>
    </row>
    <row r="132" spans="1:21" x14ac:dyDescent="0.25">
      <c r="A132" s="143">
        <v>45176</v>
      </c>
      <c r="B132" s="144" t="s">
        <v>251</v>
      </c>
      <c r="C132" s="145"/>
      <c r="D132" s="146"/>
      <c r="E132" s="146"/>
      <c r="F132" s="146"/>
      <c r="G132" s="146"/>
      <c r="H132" s="146"/>
      <c r="I132" s="146"/>
      <c r="J132" s="146"/>
      <c r="K132" s="146"/>
      <c r="L132" s="147"/>
      <c r="M132" s="147">
        <v>256</v>
      </c>
      <c r="N132" s="147"/>
      <c r="O132" s="147"/>
      <c r="P132" s="147"/>
      <c r="Q132" s="147"/>
      <c r="R132" s="146">
        <v>333.85</v>
      </c>
      <c r="S132" s="147">
        <v>256</v>
      </c>
      <c r="T132" s="146">
        <v>9646.77</v>
      </c>
      <c r="U132" s="6">
        <v>9813.8700000000008</v>
      </c>
    </row>
    <row r="133" spans="1:21" x14ac:dyDescent="0.25">
      <c r="A133" s="143">
        <v>45177</v>
      </c>
      <c r="B133" s="144" t="s">
        <v>255</v>
      </c>
      <c r="C133" s="145"/>
      <c r="D133" s="146"/>
      <c r="E133" s="146"/>
      <c r="F133" s="146"/>
      <c r="G133" s="146"/>
      <c r="H133" s="146"/>
      <c r="I133" s="146"/>
      <c r="J133" s="146">
        <v>40</v>
      </c>
      <c r="K133" s="146"/>
      <c r="L133" s="147"/>
      <c r="M133" s="147"/>
      <c r="N133" s="147"/>
      <c r="O133" s="147"/>
      <c r="P133" s="147"/>
      <c r="Q133" s="147"/>
      <c r="R133" s="146">
        <v>373.85</v>
      </c>
      <c r="S133" s="146"/>
      <c r="T133" s="146"/>
    </row>
    <row r="134" spans="1:21" x14ac:dyDescent="0.25">
      <c r="A134" s="143">
        <v>45185</v>
      </c>
      <c r="B134" s="144" t="s">
        <v>228</v>
      </c>
      <c r="C134" s="145">
        <v>28</v>
      </c>
      <c r="D134" s="146">
        <v>5</v>
      </c>
      <c r="E134" s="146"/>
      <c r="F134" s="146">
        <v>0.75</v>
      </c>
      <c r="G134" s="146"/>
      <c r="H134" s="146"/>
      <c r="I134" s="146"/>
      <c r="J134" s="146"/>
      <c r="K134" s="146"/>
      <c r="L134" s="147"/>
      <c r="M134" s="147"/>
      <c r="N134" s="147"/>
      <c r="O134" s="147"/>
      <c r="P134" s="147"/>
      <c r="Q134" s="147"/>
      <c r="R134" s="146">
        <v>379.6</v>
      </c>
      <c r="S134" s="146"/>
      <c r="T134" s="146"/>
      <c r="U134" s="6">
        <v>9902.77</v>
      </c>
    </row>
    <row r="135" spans="1:21" x14ac:dyDescent="0.25">
      <c r="A135" s="143">
        <v>45552.49</v>
      </c>
      <c r="B135" s="144" t="s">
        <v>228</v>
      </c>
      <c r="C135" s="145">
        <v>18</v>
      </c>
      <c r="D135" s="146"/>
      <c r="E135" s="146"/>
      <c r="F135" s="146">
        <v>10</v>
      </c>
      <c r="G135" s="146"/>
      <c r="H135" s="146"/>
      <c r="I135" s="146"/>
      <c r="J135" s="146"/>
      <c r="K135" s="146"/>
      <c r="L135" s="147"/>
      <c r="M135" s="147"/>
      <c r="N135" s="147"/>
      <c r="O135" s="147"/>
      <c r="P135" s="147"/>
      <c r="Q135" s="147"/>
      <c r="R135" s="146">
        <v>389.6</v>
      </c>
      <c r="S135" s="146"/>
      <c r="T135" s="146"/>
    </row>
    <row r="136" spans="1:21" x14ac:dyDescent="0.25">
      <c r="A136" s="143">
        <v>45190</v>
      </c>
      <c r="B136" s="144" t="s">
        <v>257</v>
      </c>
      <c r="C136" s="145"/>
      <c r="D136" s="146"/>
      <c r="E136" s="146"/>
      <c r="F136" s="146">
        <v>35</v>
      </c>
      <c r="G136" s="146"/>
      <c r="H136" s="146"/>
      <c r="I136" s="146"/>
      <c r="J136" s="146"/>
      <c r="K136" s="146"/>
      <c r="L136" s="147"/>
      <c r="M136" s="147"/>
      <c r="N136" s="147"/>
      <c r="O136" s="147"/>
      <c r="P136" s="147"/>
      <c r="Q136" s="147"/>
      <c r="R136" s="146">
        <v>389.6</v>
      </c>
      <c r="S136" s="146">
        <v>35</v>
      </c>
      <c r="T136" s="146">
        <v>9681.77</v>
      </c>
    </row>
    <row r="137" spans="1:21" x14ac:dyDescent="0.25">
      <c r="A137" s="143">
        <v>45192</v>
      </c>
      <c r="B137" s="144" t="s">
        <v>228</v>
      </c>
      <c r="C137" s="145">
        <v>40</v>
      </c>
      <c r="D137" s="146"/>
      <c r="E137" s="146"/>
      <c r="F137" s="146">
        <v>7.1</v>
      </c>
      <c r="G137" s="146"/>
      <c r="H137" s="146"/>
      <c r="I137" s="146"/>
      <c r="J137" s="146"/>
      <c r="K137" s="146"/>
      <c r="L137" s="147"/>
      <c r="M137" s="147"/>
      <c r="N137" s="147"/>
      <c r="O137" s="147"/>
      <c r="P137" s="147"/>
      <c r="Q137" s="147"/>
      <c r="R137" s="146">
        <v>396.7</v>
      </c>
      <c r="S137" s="146"/>
      <c r="T137" s="146"/>
    </row>
    <row r="138" spans="1:21" x14ac:dyDescent="0.25">
      <c r="A138" s="143">
        <v>45193</v>
      </c>
      <c r="B138" s="144" t="s">
        <v>228</v>
      </c>
      <c r="C138" s="145">
        <v>13</v>
      </c>
      <c r="D138" s="146"/>
      <c r="E138" s="146"/>
      <c r="F138" s="146">
        <v>19.5</v>
      </c>
      <c r="G138" s="146"/>
      <c r="H138" s="146"/>
      <c r="I138" s="146"/>
      <c r="J138" s="146"/>
      <c r="K138" s="146"/>
      <c r="L138" s="147"/>
      <c r="M138" s="147"/>
      <c r="N138" s="147"/>
      <c r="O138" s="147"/>
      <c r="P138" s="147"/>
      <c r="Q138" s="147"/>
      <c r="R138" s="146">
        <v>416.2</v>
      </c>
      <c r="S138" s="146"/>
      <c r="T138" s="146"/>
    </row>
    <row r="139" spans="1:21" x14ac:dyDescent="0.25">
      <c r="A139" s="143">
        <v>45194</v>
      </c>
      <c r="B139" s="144" t="s">
        <v>243</v>
      </c>
      <c r="C139" s="145"/>
      <c r="D139" s="146"/>
      <c r="E139" s="146"/>
      <c r="F139" s="146"/>
      <c r="G139" s="146"/>
      <c r="H139" s="146"/>
      <c r="I139" s="146"/>
      <c r="J139" s="146"/>
      <c r="K139" s="146"/>
      <c r="L139" s="147">
        <v>67.86</v>
      </c>
      <c r="M139" s="147"/>
      <c r="N139" s="147"/>
      <c r="O139" s="147"/>
      <c r="P139" s="147"/>
      <c r="Q139" s="147"/>
      <c r="R139" s="146">
        <v>416.2</v>
      </c>
      <c r="S139" s="147">
        <v>67.86</v>
      </c>
      <c r="T139" s="146">
        <v>9613.91</v>
      </c>
      <c r="U139" s="6">
        <v>9646.77</v>
      </c>
    </row>
    <row r="140" spans="1:21" x14ac:dyDescent="0.25">
      <c r="A140" s="143">
        <v>45195</v>
      </c>
      <c r="B140" s="144" t="s">
        <v>244</v>
      </c>
      <c r="C140" s="145"/>
      <c r="D140" s="146"/>
      <c r="E140" s="146"/>
      <c r="F140" s="146"/>
      <c r="G140" s="146"/>
      <c r="H140" s="146"/>
      <c r="I140" s="146"/>
      <c r="J140" s="146"/>
      <c r="K140" s="146"/>
      <c r="L140" s="147"/>
      <c r="M140" s="147">
        <v>35.04</v>
      </c>
      <c r="N140" s="147"/>
      <c r="O140" s="147"/>
      <c r="P140" s="147"/>
      <c r="Q140" s="147"/>
      <c r="R140" s="146">
        <v>416.2</v>
      </c>
      <c r="S140" s="147">
        <v>35.04</v>
      </c>
      <c r="T140" s="146">
        <v>9578.8700000000008</v>
      </c>
    </row>
    <row r="141" spans="1:21" x14ac:dyDescent="0.25">
      <c r="A141" s="143">
        <v>45199</v>
      </c>
      <c r="B141" s="144" t="s">
        <v>228</v>
      </c>
      <c r="C141" s="145">
        <v>19</v>
      </c>
      <c r="D141" s="146"/>
      <c r="E141" s="146"/>
      <c r="F141" s="146">
        <v>4.8</v>
      </c>
      <c r="G141" s="146"/>
      <c r="H141" s="146"/>
      <c r="I141" s="146"/>
      <c r="J141" s="146"/>
      <c r="K141" s="146"/>
      <c r="L141" s="147"/>
      <c r="M141" s="147"/>
      <c r="N141" s="147"/>
      <c r="O141" s="147"/>
      <c r="P141" s="147"/>
      <c r="Q141" s="147"/>
      <c r="R141" s="146">
        <v>421</v>
      </c>
      <c r="S141" s="146"/>
      <c r="T141" s="146"/>
    </row>
    <row r="142" spans="1:21" x14ac:dyDescent="0.25">
      <c r="A142" s="143"/>
      <c r="B142" s="151" t="s">
        <v>229</v>
      </c>
      <c r="C142" s="152">
        <f>SUM(C128:C141)</f>
        <v>244</v>
      </c>
      <c r="D142" s="149">
        <f>SUM(D127:D141)</f>
        <v>20.6</v>
      </c>
      <c r="E142" s="149">
        <v>63.9</v>
      </c>
      <c r="F142" s="149">
        <f>SUM(F127:F141)</f>
        <v>159.26000000000002</v>
      </c>
      <c r="G142" s="146">
        <f>SUM(G125:G141)</f>
        <v>10</v>
      </c>
      <c r="H142" s="149">
        <v>0</v>
      </c>
      <c r="I142" s="146">
        <v>0</v>
      </c>
      <c r="J142" s="149">
        <v>40</v>
      </c>
      <c r="K142" s="146">
        <v>0</v>
      </c>
      <c r="L142" s="171">
        <v>67.86</v>
      </c>
      <c r="M142" s="171">
        <f>SUM(M128:M141)</f>
        <v>291.04000000000002</v>
      </c>
      <c r="N142" s="171">
        <v>0</v>
      </c>
      <c r="O142" s="171">
        <v>0</v>
      </c>
      <c r="P142" s="171">
        <v>0</v>
      </c>
      <c r="Q142" s="171">
        <v>0</v>
      </c>
      <c r="R142" s="146"/>
      <c r="S142" s="146"/>
      <c r="T142" s="146"/>
    </row>
    <row r="143" spans="1:21" x14ac:dyDescent="0.25">
      <c r="A143" s="143"/>
      <c r="B143" s="151"/>
      <c r="C143" s="152"/>
      <c r="D143" s="149"/>
      <c r="E143" s="149"/>
      <c r="F143" s="149"/>
      <c r="G143" s="146"/>
      <c r="H143" s="146"/>
      <c r="I143" s="146"/>
      <c r="J143" s="149"/>
      <c r="K143" s="146"/>
      <c r="L143" s="171"/>
      <c r="M143" s="171"/>
      <c r="N143" s="171"/>
      <c r="O143" s="171"/>
      <c r="P143" s="171"/>
      <c r="Q143" s="171"/>
      <c r="R143" s="146"/>
      <c r="S143" s="146"/>
      <c r="T143" s="146"/>
      <c r="U143" s="6">
        <v>9681.77</v>
      </c>
    </row>
    <row r="144" spans="1:21" x14ac:dyDescent="0.25">
      <c r="A144" s="143">
        <v>45200</v>
      </c>
      <c r="B144" s="144" t="s">
        <v>228</v>
      </c>
      <c r="C144" s="145">
        <v>30</v>
      </c>
      <c r="D144" s="146"/>
      <c r="E144" s="146"/>
      <c r="F144" s="146">
        <v>2</v>
      </c>
      <c r="G144" s="146"/>
      <c r="H144" s="146"/>
      <c r="I144" s="146"/>
      <c r="J144" s="146"/>
      <c r="K144" s="146"/>
      <c r="L144" s="147"/>
      <c r="M144" s="147"/>
      <c r="N144" s="147"/>
      <c r="O144" s="147"/>
      <c r="P144" s="147"/>
      <c r="Q144" s="147"/>
      <c r="R144" s="146">
        <v>423</v>
      </c>
      <c r="S144" s="146"/>
      <c r="T144" s="146"/>
    </row>
    <row r="145" spans="1:21" x14ac:dyDescent="0.25">
      <c r="A145" s="143">
        <v>45201</v>
      </c>
      <c r="B145" s="144" t="s">
        <v>258</v>
      </c>
      <c r="C145" s="145"/>
      <c r="D145" s="146"/>
      <c r="E145" s="146"/>
      <c r="F145" s="146"/>
      <c r="G145" s="146"/>
      <c r="H145" s="146"/>
      <c r="I145" s="146"/>
      <c r="J145" s="146"/>
      <c r="K145" s="146"/>
      <c r="L145" s="147"/>
      <c r="M145" s="147"/>
      <c r="N145" s="147"/>
      <c r="O145" s="147"/>
      <c r="P145" s="147"/>
      <c r="Q145" s="147">
        <v>29</v>
      </c>
      <c r="R145" s="146"/>
      <c r="S145" s="147">
        <v>29</v>
      </c>
      <c r="T145" s="146">
        <v>9549.8700000000008</v>
      </c>
    </row>
    <row r="146" spans="1:21" x14ac:dyDescent="0.25">
      <c r="A146" s="143">
        <v>45203</v>
      </c>
      <c r="B146" s="144" t="s">
        <v>256</v>
      </c>
      <c r="C146" s="145"/>
      <c r="D146" s="146"/>
      <c r="E146" s="146">
        <v>45.77</v>
      </c>
      <c r="F146" s="146"/>
      <c r="G146" s="146"/>
      <c r="H146" s="146"/>
      <c r="I146" s="146"/>
      <c r="J146" s="146"/>
      <c r="K146" s="146"/>
      <c r="L146" s="147"/>
      <c r="M146" s="147"/>
      <c r="N146" s="147"/>
      <c r="O146" s="147"/>
      <c r="P146" s="147"/>
      <c r="Q146" s="147"/>
      <c r="R146" s="146"/>
      <c r="S146" s="146">
        <v>45.77</v>
      </c>
      <c r="T146" s="146">
        <v>9595.64</v>
      </c>
      <c r="U146" s="6">
        <v>9613.91</v>
      </c>
    </row>
    <row r="147" spans="1:21" x14ac:dyDescent="0.25">
      <c r="A147" s="143">
        <v>45209</v>
      </c>
      <c r="B147" s="144" t="s">
        <v>312</v>
      </c>
      <c r="C147" s="145"/>
      <c r="D147" s="146"/>
      <c r="E147" s="146"/>
      <c r="F147" s="146"/>
      <c r="G147" s="146">
        <v>20</v>
      </c>
      <c r="H147" s="146"/>
      <c r="I147" s="146"/>
      <c r="J147" s="146"/>
      <c r="K147" s="146"/>
      <c r="L147" s="147"/>
      <c r="M147" s="147"/>
      <c r="N147" s="147"/>
      <c r="O147" s="147"/>
      <c r="P147" s="147"/>
      <c r="Q147" s="147"/>
      <c r="R147" s="146"/>
      <c r="S147" s="146">
        <v>20</v>
      </c>
      <c r="T147" s="146">
        <v>9615.64</v>
      </c>
      <c r="U147" s="6">
        <v>9578.8700000000008</v>
      </c>
    </row>
    <row r="148" spans="1:21" x14ac:dyDescent="0.25">
      <c r="A148" s="143">
        <v>45216</v>
      </c>
      <c r="B148" s="144" t="s">
        <v>313</v>
      </c>
      <c r="C148" s="145"/>
      <c r="D148" s="146"/>
      <c r="E148" s="146"/>
      <c r="F148" s="146">
        <v>20</v>
      </c>
      <c r="H148" s="146"/>
      <c r="I148" s="146"/>
      <c r="J148" s="146"/>
      <c r="K148" s="146"/>
      <c r="L148" s="147"/>
      <c r="M148" s="147"/>
      <c r="N148" s="147"/>
      <c r="O148" s="147"/>
      <c r="P148" s="147"/>
      <c r="Q148" s="147"/>
      <c r="R148" s="146"/>
      <c r="S148" s="146">
        <v>20</v>
      </c>
      <c r="T148" s="146">
        <v>9635.64</v>
      </c>
    </row>
    <row r="149" spans="1:21" x14ac:dyDescent="0.25">
      <c r="A149" s="143">
        <v>45223</v>
      </c>
      <c r="B149" s="151" t="s">
        <v>249</v>
      </c>
      <c r="C149" s="145"/>
      <c r="D149" s="146"/>
      <c r="E149" s="146"/>
      <c r="F149" s="146"/>
      <c r="G149" s="146"/>
      <c r="H149" s="146"/>
      <c r="I149" s="146"/>
      <c r="J149" s="146"/>
      <c r="K149" s="146"/>
      <c r="L149" s="147"/>
      <c r="M149" s="147"/>
      <c r="N149" s="147"/>
      <c r="O149" s="147"/>
      <c r="P149" s="147"/>
      <c r="Q149" s="147"/>
      <c r="R149" s="146">
        <v>30</v>
      </c>
      <c r="S149" s="146">
        <v>393</v>
      </c>
      <c r="T149" s="146">
        <v>10028.64</v>
      </c>
    </row>
    <row r="150" spans="1:21" x14ac:dyDescent="0.25">
      <c r="A150" s="143">
        <v>45224</v>
      </c>
      <c r="B150" s="144" t="s">
        <v>243</v>
      </c>
      <c r="C150" s="145"/>
      <c r="D150" s="146"/>
      <c r="E150" s="146"/>
      <c r="F150" s="146"/>
      <c r="G150" s="146"/>
      <c r="H150" s="146"/>
      <c r="I150" s="146"/>
      <c r="J150" s="146"/>
      <c r="K150" s="146"/>
      <c r="L150" s="147">
        <v>61.52</v>
      </c>
      <c r="M150" s="147"/>
      <c r="N150" s="147"/>
      <c r="O150" s="147"/>
      <c r="P150" s="147"/>
      <c r="Q150" s="147"/>
      <c r="R150" s="146"/>
      <c r="S150" s="147">
        <v>61.52</v>
      </c>
      <c r="T150" s="146">
        <v>9967.1200000000008</v>
      </c>
    </row>
    <row r="151" spans="1:21" x14ac:dyDescent="0.25">
      <c r="A151" s="143">
        <v>45227</v>
      </c>
      <c r="B151" s="144" t="s">
        <v>219</v>
      </c>
      <c r="C151" s="145"/>
      <c r="D151" s="146"/>
      <c r="E151" s="146"/>
      <c r="F151" s="146"/>
      <c r="G151" s="146"/>
      <c r="H151" s="146"/>
      <c r="I151" s="146"/>
      <c r="J151" s="146"/>
      <c r="K151" s="146"/>
      <c r="L151" s="147"/>
      <c r="M151" s="147">
        <v>35.04</v>
      </c>
      <c r="N151" s="147"/>
      <c r="O151" s="147"/>
      <c r="P151" s="147"/>
      <c r="Q151" s="147"/>
      <c r="R151" s="146"/>
      <c r="S151" s="147">
        <v>35.04</v>
      </c>
      <c r="T151" s="146">
        <v>9932.08</v>
      </c>
    </row>
    <row r="152" spans="1:21" x14ac:dyDescent="0.25">
      <c r="A152" s="143"/>
      <c r="B152" s="151" t="s">
        <v>229</v>
      </c>
      <c r="C152" s="152"/>
      <c r="D152" s="144">
        <v>0</v>
      </c>
      <c r="E152" s="149">
        <v>45.77</v>
      </c>
      <c r="F152" s="149">
        <f>SUM(F144:F151)</f>
        <v>22</v>
      </c>
      <c r="G152" s="149">
        <f>SUM(G144:G151)</f>
        <v>20</v>
      </c>
      <c r="H152" s="149">
        <v>0</v>
      </c>
      <c r="I152" s="149">
        <v>0</v>
      </c>
      <c r="J152" s="149">
        <v>0</v>
      </c>
      <c r="K152" s="149">
        <v>0</v>
      </c>
      <c r="L152" s="171">
        <v>61.52</v>
      </c>
      <c r="M152" s="171">
        <v>35.04</v>
      </c>
      <c r="N152" s="171">
        <v>0</v>
      </c>
      <c r="O152" s="171">
        <v>0</v>
      </c>
      <c r="P152" s="171">
        <v>0</v>
      </c>
      <c r="Q152" s="171">
        <v>29</v>
      </c>
      <c r="R152" s="146"/>
      <c r="S152" s="146"/>
      <c r="T152" s="146"/>
    </row>
    <row r="153" spans="1:21" x14ac:dyDescent="0.25">
      <c r="A153" s="143"/>
      <c r="B153" s="151"/>
      <c r="C153" s="152"/>
      <c r="D153" s="149"/>
      <c r="E153" s="149"/>
      <c r="F153" s="149"/>
      <c r="G153" s="149"/>
      <c r="H153" s="149"/>
      <c r="I153" s="149"/>
      <c r="J153" s="149"/>
      <c r="K153" s="149"/>
      <c r="L153" s="171"/>
      <c r="M153" s="171"/>
      <c r="N153" s="171"/>
      <c r="O153" s="171"/>
      <c r="P153" s="171"/>
      <c r="Q153" s="171"/>
      <c r="R153" s="146"/>
      <c r="S153" s="146"/>
      <c r="T153" s="146"/>
    </row>
    <row r="154" spans="1:21" x14ac:dyDescent="0.25">
      <c r="A154" s="143">
        <v>45254</v>
      </c>
      <c r="B154" s="144" t="s">
        <v>263</v>
      </c>
      <c r="C154" s="145"/>
      <c r="D154" s="146"/>
      <c r="E154" s="146"/>
      <c r="F154" s="146"/>
      <c r="G154" s="146"/>
      <c r="H154" s="146"/>
      <c r="I154" s="146"/>
      <c r="J154" s="146">
        <v>27.5</v>
      </c>
      <c r="K154" s="146"/>
      <c r="L154" s="147"/>
      <c r="M154" s="147"/>
      <c r="N154" s="147"/>
      <c r="O154" s="147"/>
      <c r="P154" s="147"/>
      <c r="Q154" s="147"/>
      <c r="R154" s="146">
        <v>57.5</v>
      </c>
      <c r="S154" s="146"/>
      <c r="T154" s="146"/>
      <c r="U154" s="6">
        <v>9549.8700000000008</v>
      </c>
    </row>
    <row r="155" spans="1:21" x14ac:dyDescent="0.25">
      <c r="A155" s="143">
        <v>45243</v>
      </c>
      <c r="B155" s="144" t="s">
        <v>312</v>
      </c>
      <c r="C155" s="145"/>
      <c r="D155" s="146"/>
      <c r="E155" s="146"/>
      <c r="F155" s="146"/>
      <c r="G155" s="146">
        <v>20</v>
      </c>
      <c r="H155" s="146"/>
      <c r="I155" s="146"/>
      <c r="J155" s="146"/>
      <c r="K155" s="146"/>
      <c r="L155" s="147"/>
      <c r="M155" s="147"/>
      <c r="N155" s="147"/>
      <c r="O155" s="147"/>
      <c r="P155" s="147"/>
      <c r="Q155" s="147"/>
      <c r="R155" s="146">
        <v>77.5</v>
      </c>
      <c r="S155" s="146"/>
      <c r="T155" s="146"/>
      <c r="U155" s="6">
        <v>9595.64</v>
      </c>
    </row>
    <row r="156" spans="1:21" x14ac:dyDescent="0.25">
      <c r="A156" s="143">
        <v>45257</v>
      </c>
      <c r="B156" s="144" t="s">
        <v>261</v>
      </c>
      <c r="C156" s="145"/>
      <c r="D156" s="146"/>
      <c r="E156" s="146"/>
      <c r="F156" s="146"/>
      <c r="G156" s="146"/>
      <c r="H156" s="146"/>
      <c r="I156" s="146"/>
      <c r="J156" s="146">
        <v>30</v>
      </c>
      <c r="K156" s="146"/>
      <c r="L156" s="147"/>
      <c r="M156" s="147"/>
      <c r="N156" s="147"/>
      <c r="O156" s="147"/>
      <c r="P156" s="147"/>
      <c r="Q156" s="147"/>
      <c r="R156" s="146"/>
      <c r="S156" s="146">
        <v>30</v>
      </c>
      <c r="T156" s="146">
        <v>9962.08</v>
      </c>
      <c r="U156" s="6">
        <v>9615.64</v>
      </c>
    </row>
    <row r="157" spans="1:21" x14ac:dyDescent="0.25">
      <c r="A157" s="143">
        <v>45257</v>
      </c>
      <c r="B157" s="144" t="s">
        <v>243</v>
      </c>
      <c r="C157" s="145"/>
      <c r="D157" s="146"/>
      <c r="E157" s="146"/>
      <c r="F157" s="146"/>
      <c r="G157" s="146"/>
      <c r="H157" s="146"/>
      <c r="I157" s="146"/>
      <c r="J157" s="146"/>
      <c r="K157" s="146"/>
      <c r="L157" s="147">
        <v>62.66</v>
      </c>
      <c r="M157" s="147"/>
      <c r="N157" s="147"/>
      <c r="O157" s="147"/>
      <c r="P157" s="147"/>
      <c r="Q157" s="147"/>
      <c r="R157" s="146"/>
      <c r="S157" s="147">
        <v>62.66</v>
      </c>
      <c r="T157" s="146">
        <v>9899.42</v>
      </c>
      <c r="U157" s="6">
        <v>9635.64</v>
      </c>
    </row>
    <row r="158" spans="1:21" x14ac:dyDescent="0.25">
      <c r="A158" s="143">
        <v>45258</v>
      </c>
      <c r="B158" s="144" t="s">
        <v>219</v>
      </c>
      <c r="C158" s="145"/>
      <c r="D158" s="146"/>
      <c r="E158" s="146"/>
      <c r="F158" s="146"/>
      <c r="G158" s="146"/>
      <c r="H158" s="146"/>
      <c r="I158" s="146"/>
      <c r="J158" s="146"/>
      <c r="K158" s="146"/>
      <c r="L158" s="147"/>
      <c r="M158" s="147">
        <v>35.04</v>
      </c>
      <c r="N158" s="147"/>
      <c r="O158" s="147"/>
      <c r="P158" s="147"/>
      <c r="Q158" s="147"/>
      <c r="R158" s="146"/>
      <c r="S158" s="147">
        <v>35.04</v>
      </c>
      <c r="T158" s="146">
        <v>9864.3799999999992</v>
      </c>
      <c r="U158" s="6">
        <v>10028.64</v>
      </c>
    </row>
    <row r="159" spans="1:21" x14ac:dyDescent="0.25">
      <c r="A159" s="143"/>
      <c r="B159" s="151" t="s">
        <v>262</v>
      </c>
      <c r="C159" s="145"/>
      <c r="D159" s="149"/>
      <c r="E159" s="146">
        <v>0</v>
      </c>
      <c r="F159" s="149">
        <v>0</v>
      </c>
      <c r="G159" s="149">
        <f>SUM(G154:G158)</f>
        <v>20</v>
      </c>
      <c r="H159" s="149">
        <v>0</v>
      </c>
      <c r="I159" s="149">
        <v>0</v>
      </c>
      <c r="J159" s="149">
        <v>57.5</v>
      </c>
      <c r="K159" s="149">
        <v>0</v>
      </c>
      <c r="L159" s="171">
        <v>62.66</v>
      </c>
      <c r="M159" s="171">
        <v>35.04</v>
      </c>
      <c r="N159" s="171">
        <v>0</v>
      </c>
      <c r="O159" s="171">
        <v>0</v>
      </c>
      <c r="P159" s="171">
        <v>0</v>
      </c>
      <c r="Q159" s="171">
        <v>0</v>
      </c>
      <c r="R159" s="146"/>
      <c r="S159" s="146"/>
      <c r="T159" s="146"/>
      <c r="U159" s="6">
        <v>9967.1200000000008</v>
      </c>
    </row>
    <row r="160" spans="1:21" x14ac:dyDescent="0.25">
      <c r="A160" s="143"/>
      <c r="B160" s="144"/>
      <c r="C160" s="145"/>
      <c r="D160" s="146"/>
      <c r="E160" s="146"/>
      <c r="F160" s="146"/>
      <c r="G160" s="146"/>
      <c r="H160" s="146"/>
      <c r="I160" s="146"/>
      <c r="J160" s="146"/>
      <c r="K160" s="146"/>
      <c r="L160" s="147"/>
      <c r="M160" s="147"/>
      <c r="N160" s="147"/>
      <c r="O160" s="147"/>
      <c r="P160" s="147"/>
      <c r="Q160" s="147"/>
      <c r="R160" s="146"/>
      <c r="S160" s="146"/>
      <c r="T160" s="146"/>
      <c r="U160" s="6">
        <v>9932.08</v>
      </c>
    </row>
    <row r="161" spans="1:21" x14ac:dyDescent="0.25">
      <c r="A161" s="173">
        <v>45261</v>
      </c>
      <c r="B161" s="144" t="s">
        <v>312</v>
      </c>
      <c r="C161" s="144"/>
      <c r="D161" s="144"/>
      <c r="E161" s="144"/>
      <c r="F161" s="144"/>
      <c r="G161" s="144">
        <v>50</v>
      </c>
      <c r="H161" s="163"/>
      <c r="I161" s="144"/>
      <c r="J161" s="144"/>
      <c r="K161" s="144"/>
      <c r="L161" s="144"/>
      <c r="M161" s="144"/>
      <c r="N161" s="144"/>
      <c r="O161" s="144"/>
      <c r="P161" s="144"/>
      <c r="Q161" s="144"/>
      <c r="R161" s="144"/>
      <c r="S161" s="163">
        <v>50</v>
      </c>
      <c r="T161" s="144">
        <v>9914.3799999999992</v>
      </c>
    </row>
    <row r="162" spans="1:21" x14ac:dyDescent="0.25">
      <c r="A162" s="173">
        <v>45268</v>
      </c>
      <c r="B162" s="144" t="s">
        <v>264</v>
      </c>
      <c r="C162" s="144"/>
      <c r="D162" s="144"/>
      <c r="E162" s="144"/>
      <c r="F162" s="144"/>
      <c r="G162" s="144"/>
      <c r="H162" s="144"/>
      <c r="I162" s="144"/>
      <c r="J162" s="144"/>
      <c r="K162" s="144"/>
      <c r="L162" s="144"/>
      <c r="M162" s="174">
        <v>92.34</v>
      </c>
      <c r="N162" s="144"/>
      <c r="O162" s="144"/>
      <c r="P162" s="144"/>
      <c r="Q162" s="144"/>
      <c r="R162" s="144"/>
      <c r="S162" s="174">
        <v>92.34</v>
      </c>
      <c r="T162" s="144">
        <v>9822.0400000000009</v>
      </c>
    </row>
    <row r="163" spans="1:21" x14ac:dyDescent="0.25">
      <c r="A163" s="173">
        <v>45280</v>
      </c>
      <c r="B163" s="144" t="s">
        <v>265</v>
      </c>
      <c r="C163" s="144"/>
      <c r="D163" s="144"/>
      <c r="E163" s="144"/>
      <c r="F163" s="144"/>
      <c r="G163" s="144"/>
      <c r="H163" s="144"/>
      <c r="I163" s="144"/>
      <c r="J163" s="163">
        <v>50</v>
      </c>
      <c r="K163" s="144"/>
      <c r="L163" s="144"/>
      <c r="M163" s="144"/>
      <c r="N163" s="144"/>
      <c r="O163" s="144"/>
      <c r="P163" s="144"/>
      <c r="Q163" s="144"/>
      <c r="R163" s="163">
        <v>127.5</v>
      </c>
      <c r="S163" s="144"/>
      <c r="T163" s="144"/>
    </row>
    <row r="164" spans="1:21" x14ac:dyDescent="0.25">
      <c r="A164" s="173">
        <v>45287</v>
      </c>
      <c r="B164" s="144" t="s">
        <v>243</v>
      </c>
      <c r="C164" s="144"/>
      <c r="D164" s="144"/>
      <c r="E164" s="144"/>
      <c r="F164" s="144"/>
      <c r="G164" s="144"/>
      <c r="H164" s="144"/>
      <c r="I164" s="144"/>
      <c r="J164" s="144"/>
      <c r="K164" s="144"/>
      <c r="L164" s="174">
        <v>73.849999999999994</v>
      </c>
      <c r="M164" s="174"/>
      <c r="N164" s="144"/>
      <c r="O164" s="144"/>
      <c r="P164" s="144"/>
      <c r="Q164" s="144"/>
      <c r="R164" s="144"/>
      <c r="S164" s="174">
        <v>73.849999999999994</v>
      </c>
      <c r="T164" s="144">
        <v>9748.19</v>
      </c>
    </row>
    <row r="165" spans="1:21" x14ac:dyDescent="0.25">
      <c r="A165" s="173">
        <v>45288</v>
      </c>
      <c r="B165" s="151" t="s">
        <v>249</v>
      </c>
      <c r="C165" s="144"/>
      <c r="D165" s="144"/>
      <c r="E165" s="144"/>
      <c r="F165" s="144"/>
      <c r="G165" s="144"/>
      <c r="H165" s="144"/>
      <c r="I165" s="144"/>
      <c r="J165" s="144"/>
      <c r="K165" s="144"/>
      <c r="L165" s="174"/>
      <c r="M165" s="174"/>
      <c r="N165" s="144"/>
      <c r="O165" s="144"/>
      <c r="P165" s="144"/>
      <c r="Q165" s="144"/>
      <c r="R165" s="163">
        <v>30</v>
      </c>
      <c r="S165" s="163">
        <v>97.5</v>
      </c>
      <c r="T165" s="144">
        <v>9845.69</v>
      </c>
    </row>
    <row r="166" spans="1:21" x14ac:dyDescent="0.25">
      <c r="A166" s="173">
        <v>45288</v>
      </c>
      <c r="B166" s="144" t="s">
        <v>266</v>
      </c>
      <c r="C166" s="144"/>
      <c r="D166" s="144"/>
      <c r="E166" s="144"/>
      <c r="F166" s="144"/>
      <c r="G166" s="144"/>
      <c r="H166" s="144"/>
      <c r="I166" s="144"/>
      <c r="J166" s="144"/>
      <c r="K166" s="144"/>
      <c r="L166" s="174"/>
      <c r="M166" s="174">
        <v>35.04</v>
      </c>
      <c r="N166" s="144"/>
      <c r="O166" s="144"/>
      <c r="P166" s="144"/>
      <c r="Q166" s="144"/>
      <c r="R166" s="144"/>
      <c r="S166" s="174">
        <v>35.04</v>
      </c>
      <c r="T166" s="144">
        <v>9810.65</v>
      </c>
    </row>
    <row r="167" spans="1:21" x14ac:dyDescent="0.25">
      <c r="A167" s="173"/>
      <c r="B167" s="144" t="s">
        <v>267</v>
      </c>
      <c r="C167" s="144"/>
      <c r="D167" s="144">
        <v>-0.01</v>
      </c>
      <c r="E167" s="144"/>
      <c r="F167" s="144"/>
      <c r="G167" s="144"/>
      <c r="H167" s="144"/>
      <c r="I167" s="144"/>
      <c r="J167" s="144"/>
      <c r="K167" s="144"/>
      <c r="L167" s="144"/>
      <c r="M167" s="144"/>
      <c r="N167" s="144"/>
      <c r="O167" s="144"/>
      <c r="P167" s="144"/>
      <c r="Q167" s="144"/>
      <c r="R167" s="144"/>
      <c r="S167" s="144"/>
      <c r="T167" s="144"/>
      <c r="U167" s="6">
        <v>9962.08</v>
      </c>
    </row>
    <row r="168" spans="1:21" x14ac:dyDescent="0.25">
      <c r="A168" s="144"/>
      <c r="B168" s="151" t="s">
        <v>262</v>
      </c>
      <c r="C168" s="144"/>
      <c r="D168" s="144">
        <f>SUM(D161:D167)</f>
        <v>-0.01</v>
      </c>
      <c r="E168" s="144">
        <f>SUM(E161:E167)</f>
        <v>0</v>
      </c>
      <c r="F168" s="144">
        <f t="shared" ref="F168:Q168" si="8">SUM(F161:F167)</f>
        <v>0</v>
      </c>
      <c r="G168" s="144">
        <f>SUM(G161:G167)</f>
        <v>50</v>
      </c>
      <c r="H168" s="163">
        <v>0</v>
      </c>
      <c r="I168" s="144">
        <f t="shared" si="8"/>
        <v>0</v>
      </c>
      <c r="J168" s="163">
        <v>50</v>
      </c>
      <c r="K168" s="144">
        <f t="shared" si="8"/>
        <v>0</v>
      </c>
      <c r="L168" s="144">
        <f t="shared" si="8"/>
        <v>73.849999999999994</v>
      </c>
      <c r="M168" s="144">
        <f t="shared" si="8"/>
        <v>127.38</v>
      </c>
      <c r="N168" s="144">
        <f t="shared" si="8"/>
        <v>0</v>
      </c>
      <c r="O168" s="144">
        <f t="shared" si="8"/>
        <v>0</v>
      </c>
      <c r="P168" s="144">
        <f t="shared" si="8"/>
        <v>0</v>
      </c>
      <c r="Q168" s="144">
        <f t="shared" si="8"/>
        <v>0</v>
      </c>
      <c r="R168" s="163">
        <v>30</v>
      </c>
      <c r="S168" s="144"/>
      <c r="T168" s="144"/>
      <c r="U168" s="6">
        <v>9899.42</v>
      </c>
    </row>
    <row r="169" spans="1:21" x14ac:dyDescent="0.25">
      <c r="A169" s="144"/>
      <c r="B169" s="144"/>
      <c r="C169" s="144"/>
      <c r="D169" s="144"/>
      <c r="E169" s="144"/>
      <c r="F169" s="144"/>
      <c r="G169" s="144"/>
      <c r="H169" s="144"/>
      <c r="I169" s="144"/>
      <c r="J169" s="144"/>
      <c r="K169" s="144"/>
      <c r="L169" s="144"/>
      <c r="M169" s="144"/>
      <c r="N169" s="144"/>
      <c r="O169" s="144"/>
      <c r="P169" s="144"/>
      <c r="Q169" s="144"/>
      <c r="R169" s="144"/>
      <c r="S169" s="144"/>
      <c r="T169" s="144"/>
      <c r="U169" s="6">
        <v>9864.3799999999992</v>
      </c>
    </row>
    <row r="170" spans="1:21" x14ac:dyDescent="0.25">
      <c r="A170" s="144"/>
      <c r="B170" s="144" t="s">
        <v>268</v>
      </c>
      <c r="C170" s="146">
        <f>C23+C42+C59+C76+C92+C123+C142+C152+C159+C168</f>
        <v>2111</v>
      </c>
      <c r="D170" s="146">
        <f>D23+D42+D59+D76+D92+D123+D142+D152+D159+D168</f>
        <v>168.94</v>
      </c>
      <c r="E170" s="146">
        <f>E23+E42+E59+E76+E92+E123+E142+E152+E159+E168</f>
        <v>321.63</v>
      </c>
      <c r="F170" s="146">
        <f>F23+F42+F59+F76+F92+F123+F142+F152+F159+F168</f>
        <v>763.88</v>
      </c>
      <c r="G170" s="146">
        <f>G23+G42+G59+G76+G92+G123+G142+G152+G159+G168</f>
        <v>323</v>
      </c>
      <c r="H170" s="146">
        <v>0</v>
      </c>
      <c r="I170" s="146">
        <f t="shared" ref="I170:Q170" si="9">I23+I42+I59+I76+I92+I123+I142+I152+I159+I168</f>
        <v>65</v>
      </c>
      <c r="J170" s="146">
        <f t="shared" si="9"/>
        <v>317.5</v>
      </c>
      <c r="K170" s="146">
        <f t="shared" si="9"/>
        <v>0</v>
      </c>
      <c r="L170" s="146">
        <f t="shared" si="9"/>
        <v>632.81000000000006</v>
      </c>
      <c r="M170" s="146">
        <f t="shared" si="9"/>
        <v>2056.6499999999996</v>
      </c>
      <c r="N170" s="146">
        <f t="shared" si="9"/>
        <v>1025.3599999999999</v>
      </c>
      <c r="O170" s="146">
        <f t="shared" si="9"/>
        <v>0</v>
      </c>
      <c r="P170" s="146">
        <f t="shared" si="9"/>
        <v>0</v>
      </c>
      <c r="Q170" s="146">
        <f t="shared" si="9"/>
        <v>29</v>
      </c>
      <c r="R170" s="144"/>
      <c r="S170" s="144"/>
      <c r="T170" s="144"/>
    </row>
    <row r="171" spans="1:21" x14ac:dyDescent="0.25">
      <c r="A171" s="144"/>
      <c r="B171" s="144"/>
      <c r="C171" s="144"/>
      <c r="D171" s="144"/>
      <c r="E171" s="144"/>
      <c r="F171" s="144"/>
      <c r="G171" s="144"/>
      <c r="H171" s="144"/>
      <c r="I171" s="144"/>
      <c r="J171" s="144"/>
      <c r="K171" s="144"/>
      <c r="L171" s="144"/>
      <c r="M171" s="144"/>
      <c r="N171" s="144"/>
      <c r="O171" s="144"/>
      <c r="P171" s="144"/>
      <c r="Q171" s="144"/>
      <c r="R171" s="144"/>
      <c r="S171" s="144"/>
      <c r="T171" s="144"/>
    </row>
    <row r="172" spans="1:21" x14ac:dyDescent="0.25">
      <c r="A172" s="144"/>
      <c r="B172" s="175" t="s">
        <v>269</v>
      </c>
      <c r="C172" s="176"/>
      <c r="D172" s="177">
        <f>D170+F170+G170+H170+I170+J170+E170</f>
        <v>1959.9499999999998</v>
      </c>
      <c r="E172" s="144"/>
      <c r="F172" s="178"/>
      <c r="G172" s="178"/>
      <c r="H172" s="178"/>
      <c r="I172" s="144"/>
      <c r="J172" s="144"/>
      <c r="K172" s="144"/>
      <c r="L172" s="144"/>
      <c r="M172" s="144"/>
      <c r="N172" s="144"/>
      <c r="O172" s="144"/>
      <c r="P172" s="144"/>
      <c r="Q172" s="144"/>
      <c r="R172" s="144"/>
      <c r="S172" s="144"/>
      <c r="T172" s="144"/>
    </row>
    <row r="173" spans="1:21" x14ac:dyDescent="0.25">
      <c r="A173" s="144"/>
      <c r="B173" s="175" t="s">
        <v>270</v>
      </c>
      <c r="C173" s="176"/>
      <c r="D173" s="179">
        <f>+L170+M170+N170+O170+P170+Q170</f>
        <v>3743.8199999999997</v>
      </c>
      <c r="E173" s="144"/>
      <c r="F173" s="178"/>
      <c r="G173" s="178"/>
      <c r="H173" s="178"/>
      <c r="I173" s="144"/>
      <c r="J173" s="144"/>
      <c r="K173" s="144"/>
      <c r="L173" s="144"/>
      <c r="M173" s="144"/>
      <c r="N173" s="144"/>
      <c r="O173" s="144"/>
      <c r="P173" s="144"/>
      <c r="Q173" s="144"/>
      <c r="R173" s="144"/>
      <c r="S173" s="144"/>
      <c r="T173" s="144"/>
    </row>
    <row r="174" spans="1:21" x14ac:dyDescent="0.25">
      <c r="A174" s="144"/>
      <c r="B174" s="175"/>
      <c r="C174" s="176"/>
      <c r="D174" s="180"/>
      <c r="E174" s="144"/>
      <c r="F174" s="178"/>
      <c r="G174" s="178"/>
      <c r="H174" s="178"/>
      <c r="I174" s="144"/>
      <c r="J174" s="144"/>
      <c r="K174" s="144"/>
      <c r="L174" s="144"/>
      <c r="M174" s="144"/>
      <c r="N174" s="144"/>
      <c r="O174" s="144"/>
      <c r="P174" s="144"/>
      <c r="Q174" s="144"/>
      <c r="R174" s="144"/>
      <c r="S174" s="144"/>
      <c r="T174" s="144"/>
      <c r="U174">
        <v>9914.3799999999992</v>
      </c>
    </row>
    <row r="175" spans="1:21" x14ac:dyDescent="0.25">
      <c r="A175" s="144"/>
      <c r="B175" s="175"/>
      <c r="C175" s="176"/>
      <c r="D175" s="180"/>
      <c r="E175" s="144"/>
      <c r="F175" s="178" t="s">
        <v>16</v>
      </c>
      <c r="G175" s="178" t="s">
        <v>271</v>
      </c>
      <c r="H175" s="178"/>
      <c r="I175" s="144"/>
      <c r="J175" s="144"/>
      <c r="K175" s="144"/>
      <c r="L175" s="144"/>
      <c r="M175" s="144"/>
      <c r="N175" s="144"/>
      <c r="O175" s="144"/>
      <c r="P175" s="144"/>
      <c r="Q175" s="144"/>
      <c r="R175" s="144"/>
      <c r="S175" s="144"/>
      <c r="T175" s="144"/>
      <c r="U175">
        <v>9822.0400000000009</v>
      </c>
    </row>
    <row r="176" spans="1:21" x14ac:dyDescent="0.25">
      <c r="A176" s="144"/>
      <c r="B176" s="181">
        <v>44926</v>
      </c>
      <c r="C176" s="182"/>
      <c r="D176" s="180"/>
      <c r="E176" s="144"/>
      <c r="F176" s="178">
        <v>30</v>
      </c>
      <c r="G176" s="178">
        <v>11594.52</v>
      </c>
      <c r="H176" s="146">
        <v>11624.52</v>
      </c>
      <c r="I176" s="144"/>
      <c r="J176" s="144"/>
      <c r="K176" s="144"/>
      <c r="L176" s="144"/>
      <c r="M176" s="146"/>
      <c r="N176" s="144"/>
      <c r="O176" s="144"/>
      <c r="P176" s="144"/>
      <c r="Q176" s="144"/>
      <c r="R176" s="144"/>
      <c r="S176" s="144"/>
      <c r="T176" s="144"/>
      <c r="U176"/>
    </row>
    <row r="177" spans="1:21" x14ac:dyDescent="0.25">
      <c r="A177" s="144"/>
      <c r="B177" s="181"/>
      <c r="C177" s="182"/>
      <c r="D177" s="180"/>
      <c r="E177" s="144"/>
      <c r="F177" s="178"/>
      <c r="G177" s="178"/>
      <c r="H177" s="146"/>
      <c r="I177" s="144"/>
      <c r="J177" s="144"/>
      <c r="K177" s="144"/>
      <c r="L177" s="144"/>
      <c r="M177" s="146"/>
      <c r="N177" s="144"/>
      <c r="O177" s="144"/>
      <c r="P177" s="144"/>
      <c r="Q177" s="144"/>
      <c r="R177" s="144"/>
      <c r="S177" s="144"/>
      <c r="T177" s="144"/>
      <c r="U177">
        <v>9748.19</v>
      </c>
    </row>
    <row r="178" spans="1:21" x14ac:dyDescent="0.25">
      <c r="A178" s="144"/>
      <c r="B178" s="175" t="s">
        <v>272</v>
      </c>
      <c r="C178" s="176"/>
      <c r="D178" s="180"/>
      <c r="E178" s="144"/>
      <c r="F178" s="178">
        <v>1959.95</v>
      </c>
      <c r="G178" s="178"/>
      <c r="H178" s="178">
        <v>13584.49</v>
      </c>
      <c r="I178" s="144"/>
      <c r="J178" s="144"/>
      <c r="K178" s="144"/>
      <c r="L178" s="144"/>
      <c r="M178" s="144"/>
      <c r="N178" s="144"/>
      <c r="O178" s="144"/>
      <c r="P178" s="144"/>
      <c r="Q178" s="144"/>
      <c r="R178" s="144"/>
      <c r="S178" s="144"/>
      <c r="T178" s="144"/>
      <c r="U178">
        <v>9845.69</v>
      </c>
    </row>
    <row r="179" spans="1:21" x14ac:dyDescent="0.25">
      <c r="A179" s="144"/>
      <c r="B179" s="175"/>
      <c r="C179" s="176"/>
      <c r="D179" s="180"/>
      <c r="E179" s="144"/>
      <c r="F179" s="178"/>
      <c r="G179" s="178"/>
      <c r="H179" s="178"/>
      <c r="I179" s="144"/>
      <c r="J179" s="144"/>
      <c r="K179" s="144"/>
      <c r="L179" s="144"/>
      <c r="M179" s="144"/>
      <c r="N179" s="144"/>
      <c r="O179" s="144"/>
      <c r="P179" s="144"/>
      <c r="Q179" s="144"/>
      <c r="R179" s="144"/>
      <c r="S179" s="144"/>
      <c r="T179" s="144"/>
      <c r="U179">
        <v>9810.65</v>
      </c>
    </row>
    <row r="180" spans="1:21" x14ac:dyDescent="0.25">
      <c r="A180" s="144"/>
      <c r="B180" s="175" t="s">
        <v>273</v>
      </c>
      <c r="C180" s="176"/>
      <c r="D180" s="180"/>
      <c r="E180" s="144"/>
      <c r="F180" s="147">
        <v>3743.82</v>
      </c>
      <c r="G180" s="178">
        <v>9810.65</v>
      </c>
      <c r="H180" s="178">
        <v>9840.65</v>
      </c>
      <c r="I180" s="144"/>
      <c r="J180" s="144"/>
      <c r="K180" s="144"/>
      <c r="L180" s="144"/>
      <c r="M180" s="144"/>
      <c r="N180" s="144"/>
      <c r="O180" s="144"/>
      <c r="P180" s="144"/>
      <c r="Q180" s="144"/>
      <c r="R180" s="144"/>
      <c r="S180" s="144"/>
      <c r="T180" s="144"/>
      <c r="U180"/>
    </row>
    <row r="181" spans="1:21" x14ac:dyDescent="0.25">
      <c r="A181" s="144"/>
      <c r="B181" s="175"/>
      <c r="C181" s="176"/>
      <c r="D181" s="180"/>
      <c r="E181" s="144"/>
      <c r="F181" s="147"/>
      <c r="G181" s="178"/>
      <c r="H181" s="178"/>
      <c r="I181" s="144"/>
      <c r="J181" s="144"/>
      <c r="K181" s="144"/>
      <c r="L181" s="144"/>
      <c r="M181" s="144"/>
      <c r="N181" s="144"/>
      <c r="O181" s="144"/>
      <c r="P181" s="144"/>
      <c r="Q181" s="144"/>
      <c r="R181" s="144"/>
      <c r="S181" s="144"/>
      <c r="T181" s="144"/>
      <c r="U181"/>
    </row>
    <row r="182" spans="1:21" x14ac:dyDescent="0.25">
      <c r="A182" s="144"/>
      <c r="B182" s="181">
        <v>45291</v>
      </c>
      <c r="C182" s="182"/>
      <c r="D182" s="180"/>
      <c r="E182" s="144"/>
      <c r="F182" s="178">
        <v>30</v>
      </c>
      <c r="G182" s="178">
        <v>9810.65</v>
      </c>
      <c r="H182" s="146">
        <v>9840.65</v>
      </c>
      <c r="I182" s="144"/>
      <c r="J182" s="144"/>
      <c r="K182" s="144"/>
      <c r="L182" s="144"/>
      <c r="M182" s="144"/>
      <c r="N182" s="144"/>
      <c r="O182" s="144"/>
      <c r="P182" s="144"/>
      <c r="Q182" s="144"/>
      <c r="R182" s="144"/>
      <c r="S182" s="144"/>
      <c r="T182" s="144"/>
      <c r="U182"/>
    </row>
    <row r="183" spans="1:21" x14ac:dyDescent="0.25">
      <c r="A183" s="144"/>
      <c r="B183" s="144"/>
      <c r="C183" s="144"/>
      <c r="D183" s="144"/>
      <c r="E183" s="144"/>
      <c r="F183" s="144"/>
      <c r="G183" s="144"/>
      <c r="H183" s="144" t="s">
        <v>274</v>
      </c>
      <c r="I183" s="144"/>
      <c r="J183" s="144"/>
      <c r="K183" s="144"/>
      <c r="L183" s="144"/>
      <c r="M183" s="144"/>
      <c r="N183" s="144"/>
      <c r="O183" s="144"/>
      <c r="P183" s="144"/>
      <c r="Q183" s="144"/>
      <c r="R183" s="144"/>
      <c r="S183" s="144"/>
      <c r="T183" s="144"/>
      <c r="U183"/>
    </row>
    <row r="184" spans="1:21" x14ac:dyDescent="0.25">
      <c r="A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</row>
    <row r="185" spans="1:21" x14ac:dyDescent="0.25">
      <c r="A185"/>
      <c r="C185" s="90"/>
      <c r="D185" s="91"/>
      <c r="E185" s="92"/>
      <c r="F185" s="93"/>
      <c r="G185" s="93"/>
      <c r="H185" s="93"/>
      <c r="I185"/>
      <c r="J185"/>
      <c r="K185"/>
      <c r="L185"/>
      <c r="M185"/>
      <c r="N185"/>
      <c r="O185"/>
      <c r="P185"/>
      <c r="Q185"/>
      <c r="R185"/>
      <c r="S185"/>
      <c r="T185"/>
      <c r="U185"/>
    </row>
    <row r="186" spans="1:21" x14ac:dyDescent="0.25">
      <c r="A186"/>
      <c r="C186" s="90"/>
      <c r="D186" s="91"/>
      <c r="E186" s="94"/>
      <c r="F186" s="93"/>
      <c r="G186" s="93"/>
      <c r="H186" s="93"/>
      <c r="I186"/>
      <c r="J186"/>
      <c r="K186"/>
      <c r="L186"/>
      <c r="M186"/>
      <c r="N186"/>
      <c r="O186"/>
      <c r="P186"/>
      <c r="Q186"/>
      <c r="R186"/>
      <c r="S186"/>
      <c r="T186"/>
      <c r="U186"/>
    </row>
    <row r="187" spans="1:21" x14ac:dyDescent="0.25">
      <c r="A187"/>
      <c r="C187" s="90"/>
      <c r="D187" s="91"/>
      <c r="E187" s="95"/>
      <c r="F187" s="93"/>
      <c r="G187" s="93"/>
      <c r="H187" s="93"/>
      <c r="I187"/>
      <c r="J187"/>
      <c r="K187"/>
      <c r="L187"/>
      <c r="M187"/>
      <c r="N187"/>
      <c r="O187"/>
      <c r="P187"/>
      <c r="Q187"/>
      <c r="R187"/>
      <c r="S187"/>
      <c r="T187"/>
      <c r="U187"/>
    </row>
    <row r="188" spans="1:21" x14ac:dyDescent="0.25">
      <c r="A188"/>
      <c r="C188" s="90"/>
      <c r="D188" s="91"/>
      <c r="E188" s="94"/>
      <c r="F188" s="93"/>
      <c r="G188" s="93"/>
      <c r="H188" s="93"/>
      <c r="I188"/>
      <c r="J188"/>
      <c r="K188"/>
      <c r="L188"/>
      <c r="M188"/>
      <c r="N188"/>
      <c r="O188"/>
      <c r="P188"/>
      <c r="Q188"/>
      <c r="R188"/>
      <c r="S188"/>
      <c r="T188"/>
      <c r="U188"/>
    </row>
    <row r="189" spans="1:21" x14ac:dyDescent="0.25">
      <c r="A189"/>
      <c r="C189" s="90"/>
      <c r="D189" s="91"/>
      <c r="E189" s="94"/>
      <c r="F189" s="93"/>
      <c r="G189" s="93"/>
      <c r="H189" s="93"/>
      <c r="I189"/>
      <c r="J189"/>
      <c r="K189"/>
      <c r="L189"/>
      <c r="M189"/>
      <c r="N189"/>
      <c r="O189"/>
      <c r="P189"/>
      <c r="Q189"/>
      <c r="R189"/>
      <c r="S189"/>
      <c r="T189"/>
      <c r="U189"/>
    </row>
    <row r="190" spans="1:21" x14ac:dyDescent="0.25">
      <c r="A190"/>
      <c r="C190" s="96"/>
      <c r="D190" s="97"/>
      <c r="E190" s="94"/>
      <c r="F190" s="93"/>
      <c r="G190" s="93"/>
      <c r="H190" s="98"/>
      <c r="I190"/>
      <c r="J190"/>
      <c r="K190"/>
      <c r="L190"/>
      <c r="M190"/>
      <c r="N190"/>
      <c r="O190"/>
      <c r="P190"/>
      <c r="Q190"/>
      <c r="R190"/>
      <c r="S190"/>
      <c r="T190"/>
      <c r="U190"/>
    </row>
    <row r="191" spans="1:21" x14ac:dyDescent="0.25">
      <c r="A191"/>
      <c r="C191" s="90"/>
      <c r="D191" s="91"/>
      <c r="E191" s="94"/>
      <c r="F191" s="93"/>
      <c r="G191" s="93"/>
      <c r="H191" s="93"/>
      <c r="I191"/>
      <c r="J191"/>
      <c r="K191"/>
      <c r="L191"/>
      <c r="M191"/>
      <c r="N191"/>
      <c r="O191"/>
      <c r="P191"/>
      <c r="Q191"/>
      <c r="R191"/>
      <c r="S191"/>
      <c r="T191"/>
      <c r="U191"/>
    </row>
    <row r="192" spans="1:21" x14ac:dyDescent="0.25">
      <c r="A192"/>
      <c r="C192" s="90"/>
      <c r="D192" s="91"/>
      <c r="E192" s="94"/>
      <c r="F192" s="93"/>
      <c r="G192" s="93"/>
      <c r="H192" s="93"/>
      <c r="I192"/>
      <c r="J192"/>
      <c r="K192"/>
      <c r="L192"/>
      <c r="M192"/>
      <c r="N192"/>
      <c r="O192"/>
      <c r="P192"/>
      <c r="Q192"/>
      <c r="R192"/>
      <c r="S192"/>
      <c r="T192"/>
      <c r="U192"/>
    </row>
    <row r="193" spans="3:8" customFormat="1" x14ac:dyDescent="0.25">
      <c r="C193" s="90"/>
      <c r="D193" s="91"/>
      <c r="E193" s="94"/>
      <c r="F193" s="93"/>
      <c r="G193" s="93"/>
      <c r="H193" s="93"/>
    </row>
    <row r="194" spans="3:8" customFormat="1" x14ac:dyDescent="0.25">
      <c r="C194" s="90"/>
      <c r="D194" s="91"/>
      <c r="E194" s="94"/>
      <c r="F194" s="99"/>
      <c r="G194" s="93"/>
      <c r="H194" s="93"/>
    </row>
    <row r="195" spans="3:8" customFormat="1" x14ac:dyDescent="0.25">
      <c r="C195" s="90"/>
      <c r="D195" s="91"/>
      <c r="E195" s="94"/>
      <c r="F195" s="93"/>
      <c r="G195" s="93"/>
      <c r="H195" s="93"/>
    </row>
    <row r="196" spans="3:8" customFormat="1" x14ac:dyDescent="0.25">
      <c r="C196" s="90"/>
      <c r="D196" s="91"/>
      <c r="E196" s="94"/>
      <c r="F196" s="93"/>
      <c r="G196" s="93"/>
      <c r="H196" s="93"/>
    </row>
    <row r="197" spans="3:8" customFormat="1" x14ac:dyDescent="0.25">
      <c r="C197" s="96"/>
      <c r="D197" s="97"/>
      <c r="E197" s="94"/>
      <c r="F197" s="93"/>
      <c r="G197" s="93"/>
      <c r="H197" s="98"/>
    </row>
    <row r="198" spans="3:8" customFormat="1" x14ac:dyDescent="0.25"/>
    <row r="199" spans="3:8" customFormat="1" x14ac:dyDescent="0.25"/>
  </sheetData>
  <pageMargins left="0.7" right="0.7" top="0.75" bottom="0.75" header="0.3" footer="0.3"/>
  <pageSetup paperSize="9" scale="38" fitToWidth="2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56B41-7A0E-284F-8126-2C0433C357D1}">
  <sheetPr>
    <pageSetUpPr fitToPage="1"/>
  </sheetPr>
  <dimension ref="A1:K60"/>
  <sheetViews>
    <sheetView tabSelected="1" workbookViewId="0">
      <selection activeCell="A11" sqref="A11"/>
    </sheetView>
  </sheetViews>
  <sheetFormatPr defaultColWidth="11" defaultRowHeight="15.75" x14ac:dyDescent="0.25"/>
  <cols>
    <col min="1" max="1" width="26.375" customWidth="1"/>
    <col min="2" max="2" width="5.625" customWidth="1"/>
    <col min="3" max="3" width="27.5" customWidth="1"/>
    <col min="4" max="4" width="0.375" customWidth="1"/>
    <col min="8" max="8" width="0.125" customWidth="1"/>
  </cols>
  <sheetData>
    <row r="1" spans="1:11" ht="110.25" x14ac:dyDescent="0.25">
      <c r="B1" s="84"/>
      <c r="C1" s="131" t="s">
        <v>303</v>
      </c>
      <c r="D1" s="84"/>
      <c r="E1" s="84"/>
      <c r="F1" s="84"/>
      <c r="G1" s="101"/>
      <c r="H1" s="101"/>
      <c r="I1" s="84"/>
      <c r="J1" s="84"/>
    </row>
    <row r="2" spans="1:11" x14ac:dyDescent="0.25">
      <c r="A2" s="134"/>
      <c r="C2" s="132"/>
      <c r="D2" s="133"/>
      <c r="E2" s="133"/>
      <c r="F2" s="133"/>
      <c r="G2" s="135"/>
      <c r="H2" s="135"/>
      <c r="J2" s="133"/>
    </row>
    <row r="3" spans="1:11" x14ac:dyDescent="0.25">
      <c r="C3" s="133" t="s">
        <v>281</v>
      </c>
      <c r="D3" s="84"/>
      <c r="E3" s="84"/>
      <c r="F3" s="84"/>
      <c r="G3" s="101"/>
      <c r="H3" s="101"/>
      <c r="J3" s="84"/>
    </row>
    <row r="4" spans="1:11" x14ac:dyDescent="0.25">
      <c r="C4" s="130" t="s">
        <v>304</v>
      </c>
      <c r="G4" s="85"/>
      <c r="H4" s="85"/>
    </row>
    <row r="5" spans="1:11" x14ac:dyDescent="0.25">
      <c r="C5" s="130"/>
      <c r="F5" s="136">
        <v>2023</v>
      </c>
      <c r="G5" s="136">
        <v>2023</v>
      </c>
      <c r="H5" s="136"/>
      <c r="J5" s="137">
        <v>2022</v>
      </c>
      <c r="K5" s="136">
        <v>2022</v>
      </c>
    </row>
    <row r="6" spans="1:11" x14ac:dyDescent="0.25">
      <c r="F6" s="136" t="s">
        <v>282</v>
      </c>
      <c r="G6" s="36" t="s">
        <v>282</v>
      </c>
      <c r="H6" s="36"/>
      <c r="J6" s="36" t="s">
        <v>282</v>
      </c>
      <c r="K6" s="138" t="s">
        <v>282</v>
      </c>
    </row>
    <row r="7" spans="1:11" x14ac:dyDescent="0.25">
      <c r="A7" s="129" t="s">
        <v>269</v>
      </c>
      <c r="G7" s="85"/>
      <c r="H7" s="85"/>
      <c r="J7" s="85"/>
    </row>
    <row r="8" spans="1:11" x14ac:dyDescent="0.25">
      <c r="A8" s="129"/>
      <c r="G8" s="85"/>
      <c r="H8" s="85"/>
      <c r="J8" s="85"/>
    </row>
    <row r="9" spans="1:11" x14ac:dyDescent="0.25">
      <c r="A9" s="129" t="s">
        <v>294</v>
      </c>
      <c r="F9">
        <v>169</v>
      </c>
      <c r="G9" s="85"/>
      <c r="H9" s="85"/>
      <c r="J9">
        <v>674</v>
      </c>
    </row>
    <row r="10" spans="1:11" x14ac:dyDescent="0.25">
      <c r="A10" s="126" t="s">
        <v>295</v>
      </c>
      <c r="B10" s="126"/>
      <c r="F10" s="118">
        <v>764</v>
      </c>
      <c r="G10" s="103"/>
      <c r="H10" s="103"/>
      <c r="J10" s="112">
        <v>753</v>
      </c>
      <c r="K10" s="103"/>
    </row>
    <row r="11" spans="1:11" x14ac:dyDescent="0.25">
      <c r="A11" s="126" t="s">
        <v>314</v>
      </c>
      <c r="B11" s="126"/>
      <c r="F11" s="118">
        <v>322</v>
      </c>
      <c r="G11" s="117">
        <f>SUM(F9:F11)</f>
        <v>1255</v>
      </c>
      <c r="H11" s="119"/>
      <c r="J11" s="118">
        <v>0</v>
      </c>
      <c r="K11" s="104">
        <f>SUM(J9:J11)</f>
        <v>1427</v>
      </c>
    </row>
    <row r="12" spans="1:11" x14ac:dyDescent="0.25">
      <c r="A12" s="126" t="s">
        <v>221</v>
      </c>
      <c r="B12" s="126"/>
      <c r="F12" s="119"/>
      <c r="G12" s="117">
        <v>323</v>
      </c>
      <c r="H12" s="119"/>
      <c r="J12" s="120"/>
      <c r="K12" s="104">
        <v>448</v>
      </c>
    </row>
    <row r="13" spans="1:11" x14ac:dyDescent="0.25">
      <c r="A13" s="126" t="s">
        <v>296</v>
      </c>
      <c r="B13" s="126"/>
      <c r="F13" s="119"/>
      <c r="G13" s="117">
        <v>65</v>
      </c>
      <c r="H13" s="119"/>
      <c r="J13" s="120"/>
      <c r="K13" s="116">
        <v>39</v>
      </c>
    </row>
    <row r="14" spans="1:11" x14ac:dyDescent="0.25">
      <c r="A14" s="126" t="s">
        <v>297</v>
      </c>
      <c r="B14" s="126"/>
      <c r="F14" s="119"/>
      <c r="G14" s="117">
        <v>317</v>
      </c>
      <c r="H14" s="119"/>
      <c r="J14" s="120"/>
      <c r="K14" s="113">
        <v>666</v>
      </c>
    </row>
    <row r="15" spans="1:11" x14ac:dyDescent="0.25">
      <c r="A15" s="126"/>
      <c r="B15" s="126"/>
      <c r="F15" s="119"/>
      <c r="G15" s="119"/>
      <c r="H15" s="119"/>
      <c r="J15" s="120"/>
      <c r="K15" s="85"/>
    </row>
    <row r="16" spans="1:11" x14ac:dyDescent="0.25">
      <c r="A16" s="126"/>
      <c r="B16" s="126"/>
      <c r="F16" s="121"/>
      <c r="G16" s="122"/>
      <c r="H16" s="119"/>
      <c r="K16" s="85"/>
    </row>
    <row r="17" spans="1:11" ht="16.5" thickBot="1" x14ac:dyDescent="0.3">
      <c r="A17" s="129" t="s">
        <v>283</v>
      </c>
      <c r="F17" s="123"/>
      <c r="G17" s="124">
        <f>SUM(G10:G16)</f>
        <v>1960</v>
      </c>
      <c r="H17" s="119"/>
      <c r="K17" s="125">
        <f>SUM(K10:K16)</f>
        <v>2580</v>
      </c>
    </row>
    <row r="18" spans="1:11" ht="16.5" thickTop="1" x14ac:dyDescent="0.25">
      <c r="A18" s="129"/>
      <c r="F18" s="126"/>
      <c r="G18" s="119"/>
      <c r="H18" s="119"/>
      <c r="K18" s="105"/>
    </row>
    <row r="19" spans="1:11" x14ac:dyDescent="0.25">
      <c r="A19" s="129" t="s">
        <v>273</v>
      </c>
      <c r="G19" s="85"/>
      <c r="H19" s="85"/>
      <c r="K19" s="85"/>
    </row>
    <row r="20" spans="1:11" x14ac:dyDescent="0.25">
      <c r="A20" s="129"/>
      <c r="G20" s="85"/>
      <c r="H20" s="85"/>
      <c r="K20" s="85"/>
    </row>
    <row r="21" spans="1:11" x14ac:dyDescent="0.25">
      <c r="A21" s="126" t="s">
        <v>298</v>
      </c>
      <c r="F21" s="127"/>
      <c r="G21" s="103">
        <v>633</v>
      </c>
      <c r="H21" s="103"/>
      <c r="J21" s="85"/>
      <c r="K21">
        <v>1420</v>
      </c>
    </row>
    <row r="22" spans="1:11" x14ac:dyDescent="0.25">
      <c r="A22" s="126" t="s">
        <v>299</v>
      </c>
      <c r="F22" s="127"/>
      <c r="G22" s="103">
        <v>2056</v>
      </c>
      <c r="H22" s="103"/>
      <c r="J22" s="85"/>
      <c r="K22">
        <v>396</v>
      </c>
    </row>
    <row r="23" spans="1:11" x14ac:dyDescent="0.25">
      <c r="A23" s="126" t="s">
        <v>12</v>
      </c>
      <c r="F23" s="127"/>
      <c r="G23" s="103">
        <v>1025</v>
      </c>
      <c r="H23" s="103"/>
      <c r="J23" s="85"/>
      <c r="K23">
        <v>886</v>
      </c>
    </row>
    <row r="24" spans="1:11" x14ac:dyDescent="0.25">
      <c r="A24" s="126" t="s">
        <v>300</v>
      </c>
      <c r="F24" s="127"/>
      <c r="G24" s="103">
        <v>29</v>
      </c>
      <c r="H24" s="103"/>
      <c r="J24" s="85"/>
      <c r="K24">
        <v>29</v>
      </c>
    </row>
    <row r="25" spans="1:11" x14ac:dyDescent="0.25">
      <c r="A25" s="126" t="s">
        <v>301</v>
      </c>
      <c r="B25" s="126"/>
      <c r="F25" s="127"/>
      <c r="G25" s="103">
        <v>0</v>
      </c>
      <c r="H25" s="103"/>
      <c r="J25" s="85"/>
      <c r="K25" s="103">
        <v>89</v>
      </c>
    </row>
    <row r="26" spans="1:11" x14ac:dyDescent="0.25">
      <c r="A26" s="126" t="s">
        <v>302</v>
      </c>
      <c r="B26" s="126"/>
      <c r="F26" s="127"/>
      <c r="G26" s="103">
        <v>0</v>
      </c>
      <c r="H26" s="85"/>
      <c r="K26" s="103">
        <v>224</v>
      </c>
    </row>
    <row r="27" spans="1:11" x14ac:dyDescent="0.25">
      <c r="A27" s="126"/>
      <c r="F27" s="127"/>
      <c r="G27" s="85"/>
      <c r="H27" s="85"/>
      <c r="K27" s="85"/>
    </row>
    <row r="28" spans="1:11" x14ac:dyDescent="0.25">
      <c r="A28" s="126"/>
      <c r="F28" s="127"/>
      <c r="G28" s="85"/>
      <c r="H28" s="85"/>
      <c r="K28" s="85"/>
    </row>
    <row r="29" spans="1:11" ht="16.5" thickBot="1" x14ac:dyDescent="0.3">
      <c r="A29" s="126" t="s">
        <v>283</v>
      </c>
      <c r="G29" s="106">
        <f>SUM(G21:G28)</f>
        <v>3743</v>
      </c>
      <c r="H29" s="105"/>
      <c r="K29" s="107">
        <f>SUM(K21:K28)</f>
        <v>3044</v>
      </c>
    </row>
    <row r="30" spans="1:11" ht="16.5" thickTop="1" x14ac:dyDescent="0.25">
      <c r="G30" s="105"/>
      <c r="H30" s="105"/>
      <c r="K30" s="108"/>
    </row>
    <row r="31" spans="1:11" ht="16.5" thickBot="1" x14ac:dyDescent="0.3">
      <c r="A31" s="126" t="s">
        <v>284</v>
      </c>
      <c r="G31" s="125">
        <f>G17-G29</f>
        <v>-1783</v>
      </c>
      <c r="H31" s="119"/>
      <c r="K31" s="109">
        <f>K17-K29</f>
        <v>-464</v>
      </c>
    </row>
    <row r="32" spans="1:11" ht="16.5" thickTop="1" x14ac:dyDescent="0.25">
      <c r="G32" s="85"/>
      <c r="H32" s="85"/>
      <c r="K32" s="119"/>
    </row>
    <row r="33" spans="1:11" x14ac:dyDescent="0.25">
      <c r="G33" s="85"/>
      <c r="H33" s="85"/>
      <c r="K33" s="85"/>
    </row>
    <row r="34" spans="1:11" x14ac:dyDescent="0.25">
      <c r="G34" s="85"/>
      <c r="H34" s="85"/>
      <c r="K34" s="85"/>
    </row>
    <row r="35" spans="1:11" x14ac:dyDescent="0.25">
      <c r="G35" s="85"/>
      <c r="H35" s="85"/>
      <c r="K35" s="85"/>
    </row>
    <row r="36" spans="1:11" x14ac:dyDescent="0.25">
      <c r="C36" s="130" t="s">
        <v>285</v>
      </c>
      <c r="G36" s="85"/>
      <c r="H36" s="85"/>
    </row>
    <row r="37" spans="1:11" x14ac:dyDescent="0.25">
      <c r="C37" s="130" t="s">
        <v>305</v>
      </c>
      <c r="G37" s="85"/>
      <c r="H37" s="85"/>
      <c r="K37" s="85"/>
    </row>
    <row r="38" spans="1:11" x14ac:dyDescent="0.25">
      <c r="G38" s="85"/>
      <c r="H38" s="85"/>
      <c r="K38" s="85"/>
    </row>
    <row r="39" spans="1:11" x14ac:dyDescent="0.25">
      <c r="G39" s="85"/>
      <c r="H39" s="85"/>
      <c r="K39" s="128" t="s">
        <v>282</v>
      </c>
    </row>
    <row r="40" spans="1:11" x14ac:dyDescent="0.25">
      <c r="A40" s="129" t="s">
        <v>286</v>
      </c>
      <c r="C40" s="36"/>
      <c r="G40" s="85"/>
      <c r="H40" s="85"/>
      <c r="K40" s="85"/>
    </row>
    <row r="41" spans="1:11" x14ac:dyDescent="0.25">
      <c r="A41" s="126" t="s">
        <v>287</v>
      </c>
      <c r="D41" s="85"/>
      <c r="E41" s="85"/>
      <c r="G41">
        <v>11624</v>
      </c>
      <c r="H41" s="110"/>
      <c r="J41" s="85"/>
      <c r="K41" s="112">
        <v>12088</v>
      </c>
    </row>
    <row r="42" spans="1:11" x14ac:dyDescent="0.25">
      <c r="A42" t="s">
        <v>288</v>
      </c>
      <c r="D42" s="85"/>
      <c r="E42" s="85"/>
      <c r="G42" s="112">
        <v>-1783</v>
      </c>
      <c r="H42" s="110"/>
      <c r="J42" s="85"/>
      <c r="K42" s="112">
        <v>-464</v>
      </c>
    </row>
    <row r="43" spans="1:11" ht="16.5" thickBot="1" x14ac:dyDescent="0.3">
      <c r="A43" s="126" t="s">
        <v>289</v>
      </c>
      <c r="D43" s="85"/>
      <c r="E43" s="85"/>
      <c r="G43" s="114">
        <f>SUM(G41:G42)</f>
        <v>9841</v>
      </c>
      <c r="H43" s="111"/>
      <c r="J43" s="85"/>
      <c r="K43" s="114">
        <v>11624</v>
      </c>
    </row>
    <row r="44" spans="1:11" ht="16.5" thickTop="1" x14ac:dyDescent="0.25">
      <c r="D44" s="85"/>
      <c r="E44" s="85"/>
      <c r="G44" s="85"/>
      <c r="H44" s="85"/>
      <c r="J44" s="85"/>
      <c r="K44" s="85"/>
    </row>
    <row r="45" spans="1:11" x14ac:dyDescent="0.25">
      <c r="D45" s="85"/>
      <c r="E45" s="85"/>
      <c r="G45" s="85"/>
      <c r="H45" s="85"/>
      <c r="J45" s="85"/>
      <c r="K45" s="85"/>
    </row>
    <row r="46" spans="1:11" x14ac:dyDescent="0.25">
      <c r="A46" s="129" t="s">
        <v>290</v>
      </c>
      <c r="D46" s="85"/>
      <c r="E46" s="85"/>
      <c r="G46" s="85"/>
      <c r="H46" s="85"/>
      <c r="J46" s="85"/>
      <c r="K46" s="85"/>
    </row>
    <row r="47" spans="1:11" x14ac:dyDescent="0.25">
      <c r="D47" s="85"/>
      <c r="E47" s="85"/>
      <c r="H47" s="85"/>
      <c r="J47" s="85"/>
      <c r="K47" s="85"/>
    </row>
    <row r="48" spans="1:11" x14ac:dyDescent="0.25">
      <c r="A48" t="s">
        <v>291</v>
      </c>
      <c r="D48" s="85"/>
      <c r="E48" s="85"/>
      <c r="G48">
        <v>30</v>
      </c>
      <c r="K48">
        <v>30</v>
      </c>
    </row>
    <row r="49" spans="1:11" x14ac:dyDescent="0.25">
      <c r="A49" t="s">
        <v>292</v>
      </c>
      <c r="D49" s="85"/>
      <c r="E49" s="85"/>
      <c r="G49">
        <v>9810</v>
      </c>
      <c r="H49" s="112"/>
      <c r="K49" s="112">
        <v>11594</v>
      </c>
    </row>
    <row r="50" spans="1:11" ht="16.5" thickBot="1" x14ac:dyDescent="0.3">
      <c r="A50" t="s">
        <v>293</v>
      </c>
      <c r="D50" s="85"/>
      <c r="E50" s="85"/>
      <c r="G50" s="114">
        <v>9840</v>
      </c>
      <c r="H50" s="115"/>
      <c r="K50" s="114">
        <v>11624</v>
      </c>
    </row>
    <row r="51" spans="1:11" ht="16.5" thickTop="1" x14ac:dyDescent="0.25">
      <c r="D51" s="85"/>
      <c r="E51" s="85"/>
      <c r="G51" s="85"/>
      <c r="H51" s="85"/>
      <c r="J51" s="85"/>
      <c r="K51" s="85"/>
    </row>
    <row r="52" spans="1:11" x14ac:dyDescent="0.25">
      <c r="F52" s="36"/>
      <c r="G52" s="102"/>
      <c r="H52" s="102"/>
      <c r="I52" s="36"/>
      <c r="J52" s="36"/>
      <c r="K52" s="36"/>
    </row>
    <row r="53" spans="1:11" x14ac:dyDescent="0.25">
      <c r="F53" s="36"/>
      <c r="G53" s="102"/>
      <c r="H53" s="102"/>
      <c r="I53" s="36"/>
      <c r="J53" s="36"/>
      <c r="K53" s="36"/>
    </row>
    <row r="54" spans="1:11" x14ac:dyDescent="0.25">
      <c r="G54" s="85"/>
      <c r="H54" s="85"/>
    </row>
    <row r="55" spans="1:11" x14ac:dyDescent="0.25">
      <c r="G55" s="85"/>
      <c r="H55" s="85"/>
    </row>
    <row r="56" spans="1:11" x14ac:dyDescent="0.25">
      <c r="G56" s="85"/>
      <c r="H56" s="85"/>
    </row>
    <row r="57" spans="1:11" x14ac:dyDescent="0.25">
      <c r="A57" s="126" t="s">
        <v>306</v>
      </c>
      <c r="C57" s="126"/>
      <c r="G57" s="85"/>
      <c r="H57" s="85"/>
    </row>
    <row r="58" spans="1:11" x14ac:dyDescent="0.25">
      <c r="A58" t="s">
        <v>307</v>
      </c>
      <c r="G58" s="85"/>
      <c r="H58" s="85"/>
    </row>
    <row r="59" spans="1:11" x14ac:dyDescent="0.25">
      <c r="G59" s="85"/>
      <c r="H59" s="85"/>
    </row>
    <row r="60" spans="1:11" x14ac:dyDescent="0.25">
      <c r="G60" s="85"/>
      <c r="H60" s="85"/>
    </row>
  </sheetData>
  <pageMargins left="0.7" right="0.7" top="0.75" bottom="0.75" header="0.3" footer="0.3"/>
  <pageSetup paperSize="9" scale="65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4A660-3A75-5741-9E5D-A835502FDB71}">
  <dimension ref="A1:R71"/>
  <sheetViews>
    <sheetView topLeftCell="A6" workbookViewId="0">
      <selection activeCell="F33" sqref="F33"/>
    </sheetView>
  </sheetViews>
  <sheetFormatPr defaultColWidth="11" defaultRowHeight="15.75" x14ac:dyDescent="0.25"/>
  <cols>
    <col min="2" max="2" width="16.375" customWidth="1"/>
    <col min="3" max="3" width="13.375" customWidth="1"/>
    <col min="4" max="4" width="7.625" customWidth="1"/>
    <col min="6" max="6" width="14.625" customWidth="1"/>
    <col min="9" max="9" width="28.375" customWidth="1"/>
    <col min="10" max="10" width="12.625" customWidth="1"/>
    <col min="11" max="11" width="29" customWidth="1"/>
  </cols>
  <sheetData>
    <row r="1" spans="1:11" ht="23.25" x14ac:dyDescent="0.35">
      <c r="A1" s="7"/>
      <c r="B1" s="8"/>
      <c r="C1" s="9" t="s">
        <v>18</v>
      </c>
      <c r="D1" s="10"/>
      <c r="E1" s="9"/>
      <c r="F1" s="9"/>
      <c r="G1" s="9"/>
      <c r="H1" s="11"/>
      <c r="I1" s="12"/>
      <c r="J1" s="13"/>
    </row>
    <row r="2" spans="1:11" x14ac:dyDescent="0.25">
      <c r="A2" s="7"/>
      <c r="B2" s="8"/>
      <c r="C2" s="7"/>
      <c r="D2" s="14"/>
      <c r="E2" s="8"/>
      <c r="F2" s="15"/>
      <c r="G2" s="11"/>
      <c r="H2" s="11"/>
      <c r="I2" s="8"/>
      <c r="J2" s="13"/>
    </row>
    <row r="3" spans="1:11" s="76" customFormat="1" ht="37.5" x14ac:dyDescent="0.3">
      <c r="A3" s="70"/>
      <c r="B3" s="71" t="s">
        <v>19</v>
      </c>
      <c r="C3" s="70" t="s">
        <v>20</v>
      </c>
      <c r="D3" s="72"/>
      <c r="E3" s="71" t="s">
        <v>21</v>
      </c>
      <c r="F3" s="73" t="s">
        <v>22</v>
      </c>
      <c r="G3" s="74" t="s">
        <v>23</v>
      </c>
      <c r="H3" s="74"/>
      <c r="I3" s="71" t="s">
        <v>24</v>
      </c>
      <c r="J3" s="75"/>
    </row>
    <row r="4" spans="1:11" ht="18.75" x14ac:dyDescent="0.3">
      <c r="A4" s="22"/>
      <c r="B4" s="23">
        <v>2023</v>
      </c>
      <c r="C4" s="24"/>
      <c r="D4" s="22"/>
      <c r="E4" s="25"/>
      <c r="F4" s="26"/>
      <c r="G4" s="27"/>
      <c r="H4" s="27"/>
      <c r="I4" s="25"/>
      <c r="J4" s="28"/>
    </row>
    <row r="5" spans="1:11" ht="18.75" x14ac:dyDescent="0.3">
      <c r="A5" s="22"/>
      <c r="B5" s="23"/>
      <c r="C5" s="24"/>
      <c r="D5" s="22"/>
      <c r="E5" s="25"/>
      <c r="F5" s="26"/>
      <c r="G5" s="27"/>
      <c r="H5" s="27"/>
      <c r="I5" s="25"/>
      <c r="J5" s="28"/>
    </row>
    <row r="6" spans="1:11" x14ac:dyDescent="0.25">
      <c r="A6" s="22" t="s">
        <v>25</v>
      </c>
      <c r="B6" s="29" t="s">
        <v>26</v>
      </c>
      <c r="C6" s="24" t="s">
        <v>27</v>
      </c>
      <c r="D6" s="22"/>
      <c r="E6" s="25"/>
      <c r="F6" s="26">
        <v>44963</v>
      </c>
      <c r="G6" s="27">
        <v>10</v>
      </c>
      <c r="H6" s="27"/>
      <c r="I6" s="25"/>
      <c r="J6" s="28"/>
    </row>
    <row r="7" spans="1:11" ht="14.1" customHeight="1" x14ac:dyDescent="0.25">
      <c r="A7" s="22" t="s">
        <v>33</v>
      </c>
      <c r="B7" s="32" t="s">
        <v>34</v>
      </c>
      <c r="C7" s="32" t="s">
        <v>35</v>
      </c>
      <c r="D7" s="22">
        <v>11</v>
      </c>
      <c r="E7" s="32" t="s">
        <v>36</v>
      </c>
      <c r="F7" s="26">
        <v>44995</v>
      </c>
      <c r="G7" s="27">
        <v>3</v>
      </c>
      <c r="H7" s="27"/>
      <c r="I7" s="32" t="s">
        <v>37</v>
      </c>
      <c r="J7" s="28"/>
    </row>
    <row r="8" spans="1:11" x14ac:dyDescent="0.25">
      <c r="A8" s="22" t="s">
        <v>25</v>
      </c>
      <c r="B8" s="32" t="s">
        <v>38</v>
      </c>
      <c r="C8" s="32" t="s">
        <v>39</v>
      </c>
      <c r="D8" s="22">
        <v>9</v>
      </c>
      <c r="E8" s="32" t="s">
        <v>40</v>
      </c>
      <c r="F8" s="26">
        <v>45007</v>
      </c>
      <c r="G8" s="27">
        <v>5</v>
      </c>
      <c r="H8" s="27"/>
      <c r="I8" s="32" t="s">
        <v>41</v>
      </c>
      <c r="J8" s="28" t="s">
        <v>42</v>
      </c>
    </row>
    <row r="9" spans="1:11" ht="18.95" customHeight="1" x14ac:dyDescent="0.25">
      <c r="A9" s="22" t="s">
        <v>25</v>
      </c>
      <c r="B9" s="32" t="s">
        <v>38</v>
      </c>
      <c r="C9" s="32" t="s">
        <v>43</v>
      </c>
      <c r="D9" s="22">
        <v>2</v>
      </c>
      <c r="E9" s="32" t="s">
        <v>44</v>
      </c>
      <c r="F9" s="26">
        <v>45021</v>
      </c>
      <c r="G9" s="27">
        <v>50</v>
      </c>
      <c r="H9" s="27"/>
      <c r="I9" s="32" t="s">
        <v>45</v>
      </c>
      <c r="J9" s="28" t="s">
        <v>46</v>
      </c>
    </row>
    <row r="10" spans="1:11" ht="18.95" customHeight="1" x14ac:dyDescent="0.25">
      <c r="A10" s="46" t="s">
        <v>33</v>
      </c>
      <c r="B10" s="47" t="s">
        <v>144</v>
      </c>
      <c r="C10" s="48" t="s">
        <v>165</v>
      </c>
      <c r="D10" s="46" t="s">
        <v>166</v>
      </c>
      <c r="E10" s="47" t="s">
        <v>167</v>
      </c>
      <c r="F10" s="49">
        <v>45017</v>
      </c>
      <c r="G10" s="50">
        <v>20</v>
      </c>
      <c r="H10" s="50"/>
      <c r="I10" s="47" t="s">
        <v>168</v>
      </c>
      <c r="J10" s="51" t="s">
        <v>169</v>
      </c>
    </row>
    <row r="11" spans="1:11" x14ac:dyDescent="0.25">
      <c r="A11" s="40" t="s">
        <v>33</v>
      </c>
      <c r="B11" s="41" t="s">
        <v>99</v>
      </c>
      <c r="C11" s="42" t="s">
        <v>100</v>
      </c>
      <c r="D11" s="40">
        <v>1</v>
      </c>
      <c r="E11" s="41" t="s">
        <v>101</v>
      </c>
      <c r="F11" s="43">
        <v>45022</v>
      </c>
      <c r="G11" s="44">
        <v>60</v>
      </c>
      <c r="H11" s="44"/>
      <c r="I11" s="41" t="s">
        <v>102</v>
      </c>
      <c r="J11" s="45" t="s">
        <v>103</v>
      </c>
      <c r="K11" s="40"/>
    </row>
    <row r="12" spans="1:11" ht="15.95" customHeight="1" x14ac:dyDescent="0.25">
      <c r="A12" s="22" t="s">
        <v>33</v>
      </c>
      <c r="B12" s="32" t="s">
        <v>47</v>
      </c>
      <c r="C12" s="32" t="s">
        <v>48</v>
      </c>
      <c r="D12" s="22">
        <v>32</v>
      </c>
      <c r="E12" s="32" t="s">
        <v>49</v>
      </c>
      <c r="F12" s="26">
        <v>44701</v>
      </c>
      <c r="G12" s="27">
        <v>50</v>
      </c>
      <c r="H12" s="27"/>
      <c r="I12" s="32" t="s">
        <v>50</v>
      </c>
      <c r="J12" s="28" t="s">
        <v>51</v>
      </c>
    </row>
    <row r="13" spans="1:11" ht="18.95" customHeight="1" x14ac:dyDescent="0.25">
      <c r="A13" s="46" t="s">
        <v>33</v>
      </c>
      <c r="B13" s="47" t="s">
        <v>144</v>
      </c>
      <c r="C13" s="48" t="s">
        <v>165</v>
      </c>
      <c r="D13" s="46" t="s">
        <v>166</v>
      </c>
      <c r="E13" s="47" t="s">
        <v>167</v>
      </c>
      <c r="F13" s="65">
        <v>45155</v>
      </c>
      <c r="G13" s="50">
        <v>25</v>
      </c>
      <c r="H13" s="50"/>
      <c r="I13" s="47" t="s">
        <v>168</v>
      </c>
      <c r="J13" s="51" t="s">
        <v>169</v>
      </c>
    </row>
    <row r="14" spans="1:11" x14ac:dyDescent="0.25">
      <c r="A14" s="30" t="s">
        <v>25</v>
      </c>
      <c r="B14" s="25" t="s">
        <v>52</v>
      </c>
      <c r="C14" s="32" t="s">
        <v>53</v>
      </c>
      <c r="D14" s="30">
        <v>176</v>
      </c>
      <c r="E14" s="25" t="s">
        <v>54</v>
      </c>
      <c r="F14" s="26">
        <v>45170</v>
      </c>
      <c r="G14" s="27">
        <v>10</v>
      </c>
      <c r="H14" s="27"/>
      <c r="I14" s="25" t="s">
        <v>55</v>
      </c>
      <c r="J14" s="33" t="s">
        <v>56</v>
      </c>
    </row>
    <row r="15" spans="1:11" ht="15.95" customHeight="1" x14ac:dyDescent="0.25">
      <c r="A15" s="22" t="s">
        <v>25</v>
      </c>
      <c r="B15" s="88" t="s">
        <v>259</v>
      </c>
      <c r="C15" s="32" t="s">
        <v>275</v>
      </c>
      <c r="D15" s="22"/>
      <c r="E15" s="32" t="s">
        <v>277</v>
      </c>
      <c r="F15" s="100">
        <v>45209</v>
      </c>
      <c r="G15" s="27">
        <v>20</v>
      </c>
      <c r="H15" s="27"/>
      <c r="I15" s="32" t="s">
        <v>278</v>
      </c>
      <c r="J15" s="28"/>
    </row>
    <row r="16" spans="1:11" ht="15.95" customHeight="1" x14ac:dyDescent="0.25">
      <c r="A16" s="22" t="s">
        <v>25</v>
      </c>
      <c r="B16" s="88" t="s">
        <v>260</v>
      </c>
      <c r="C16" s="32" t="s">
        <v>276</v>
      </c>
      <c r="D16" s="22"/>
      <c r="E16" s="32" t="s">
        <v>279</v>
      </c>
      <c r="F16" s="100">
        <v>45216</v>
      </c>
      <c r="G16" s="27">
        <v>20</v>
      </c>
      <c r="H16" s="27"/>
      <c r="I16" s="32" t="s">
        <v>280</v>
      </c>
      <c r="J16" s="28"/>
    </row>
    <row r="17" spans="1:18" ht="18.95" customHeight="1" x14ac:dyDescent="0.25">
      <c r="A17" s="46" t="s">
        <v>33</v>
      </c>
      <c r="B17" s="47" t="s">
        <v>144</v>
      </c>
      <c r="C17" s="48" t="s">
        <v>165</v>
      </c>
      <c r="D17" s="46" t="s">
        <v>166</v>
      </c>
      <c r="E17" s="47" t="s">
        <v>167</v>
      </c>
      <c r="F17" s="65">
        <v>45243</v>
      </c>
      <c r="G17" s="50">
        <v>20</v>
      </c>
      <c r="H17" s="50"/>
      <c r="I17" s="47" t="s">
        <v>168</v>
      </c>
      <c r="J17" s="51" t="s">
        <v>169</v>
      </c>
    </row>
    <row r="18" spans="1:18" x14ac:dyDescent="0.25">
      <c r="A18" s="22" t="s">
        <v>33</v>
      </c>
      <c r="B18" s="32" t="s">
        <v>67</v>
      </c>
      <c r="C18" s="24" t="s">
        <v>68</v>
      </c>
      <c r="D18" s="22">
        <v>48</v>
      </c>
      <c r="E18" s="25" t="s">
        <v>69</v>
      </c>
      <c r="F18" s="26">
        <v>45261</v>
      </c>
      <c r="G18" s="27">
        <v>50</v>
      </c>
      <c r="H18" s="27"/>
      <c r="I18" s="25" t="s">
        <v>70</v>
      </c>
      <c r="J18" s="28"/>
    </row>
    <row r="19" spans="1:18" x14ac:dyDescent="0.25">
      <c r="A19" s="64" t="s">
        <v>209</v>
      </c>
      <c r="B19" s="42" t="s">
        <v>210</v>
      </c>
      <c r="C19" s="42" t="s">
        <v>211</v>
      </c>
      <c r="D19" s="64">
        <v>19</v>
      </c>
      <c r="E19" s="42" t="s">
        <v>212</v>
      </c>
      <c r="F19" s="65">
        <v>44732</v>
      </c>
      <c r="G19" s="44">
        <v>15</v>
      </c>
      <c r="H19" s="44"/>
      <c r="I19" s="42" t="s">
        <v>213</v>
      </c>
      <c r="J19" s="66"/>
    </row>
    <row r="20" spans="1:18" x14ac:dyDescent="0.25">
      <c r="A20" s="30" t="s">
        <v>25</v>
      </c>
      <c r="B20" s="25" t="s">
        <v>52</v>
      </c>
      <c r="C20" s="32" t="s">
        <v>53</v>
      </c>
      <c r="D20" s="30">
        <v>176</v>
      </c>
      <c r="E20" s="25" t="s">
        <v>54</v>
      </c>
      <c r="F20" s="26"/>
      <c r="G20" s="27">
        <v>10</v>
      </c>
      <c r="H20" s="27"/>
      <c r="I20" s="25" t="s">
        <v>55</v>
      </c>
      <c r="J20" s="33" t="s">
        <v>56</v>
      </c>
    </row>
    <row r="21" spans="1:18" x14ac:dyDescent="0.25">
      <c r="A21" s="22" t="s">
        <v>33</v>
      </c>
      <c r="B21" s="32" t="s">
        <v>57</v>
      </c>
      <c r="C21" s="24" t="s">
        <v>58</v>
      </c>
      <c r="D21" s="22">
        <v>90</v>
      </c>
      <c r="E21" s="25" t="s">
        <v>59</v>
      </c>
      <c r="F21" s="26"/>
      <c r="G21" s="27">
        <v>100</v>
      </c>
      <c r="H21" s="27"/>
      <c r="I21" s="25" t="s">
        <v>60</v>
      </c>
      <c r="J21" s="28" t="s">
        <v>61</v>
      </c>
    </row>
    <row r="22" spans="1:18" x14ac:dyDescent="0.25">
      <c r="A22" s="22" t="s">
        <v>33</v>
      </c>
      <c r="B22" s="32" t="s">
        <v>62</v>
      </c>
      <c r="C22" s="24" t="s">
        <v>63</v>
      </c>
      <c r="D22" s="22">
        <v>16</v>
      </c>
      <c r="E22" s="25" t="s">
        <v>64</v>
      </c>
      <c r="F22" s="26"/>
      <c r="G22" s="27">
        <v>5</v>
      </c>
      <c r="H22" s="27"/>
      <c r="I22" s="25" t="s">
        <v>65</v>
      </c>
      <c r="J22" s="28" t="s">
        <v>66</v>
      </c>
    </row>
    <row r="23" spans="1:18" x14ac:dyDescent="0.25">
      <c r="A23" s="22" t="s">
        <v>33</v>
      </c>
      <c r="B23" s="32" t="s">
        <v>67</v>
      </c>
      <c r="C23" s="24" t="s">
        <v>68</v>
      </c>
      <c r="D23" s="22">
        <v>48</v>
      </c>
      <c r="E23" s="25" t="s">
        <v>69</v>
      </c>
      <c r="F23" s="26"/>
      <c r="G23" s="27">
        <v>50</v>
      </c>
      <c r="H23" s="27"/>
      <c r="I23" s="25" t="s">
        <v>70</v>
      </c>
      <c r="J23" s="28"/>
    </row>
    <row r="24" spans="1:18" x14ac:dyDescent="0.25">
      <c r="A24" s="88" t="s">
        <v>33</v>
      </c>
      <c r="B24" s="88" t="s">
        <v>144</v>
      </c>
      <c r="C24" s="88" t="s">
        <v>252</v>
      </c>
      <c r="D24" s="88"/>
      <c r="E24" s="88" t="s">
        <v>253</v>
      </c>
      <c r="F24" s="89">
        <v>45155</v>
      </c>
      <c r="G24" s="86">
        <v>25</v>
      </c>
      <c r="H24" s="87"/>
      <c r="I24" s="32" t="s">
        <v>168</v>
      </c>
    </row>
    <row r="25" spans="1:18" x14ac:dyDescent="0.25">
      <c r="A25" s="88" t="s">
        <v>33</v>
      </c>
      <c r="B25" s="88" t="s">
        <v>254</v>
      </c>
      <c r="C25" s="88" t="s">
        <v>53</v>
      </c>
      <c r="D25" s="88"/>
      <c r="E25" s="25" t="s">
        <v>54</v>
      </c>
      <c r="F25" s="89">
        <v>45170</v>
      </c>
      <c r="G25" s="88">
        <v>10</v>
      </c>
      <c r="H25" s="88"/>
      <c r="I25" s="25" t="s">
        <v>55</v>
      </c>
      <c r="J25" s="28"/>
    </row>
    <row r="27" spans="1:18" ht="18.75" x14ac:dyDescent="0.3">
      <c r="A27" s="22"/>
      <c r="B27" s="34" t="s">
        <v>71</v>
      </c>
      <c r="C27" s="32"/>
      <c r="D27" s="22"/>
      <c r="E27" s="32"/>
      <c r="F27" s="26"/>
      <c r="G27" s="27"/>
      <c r="H27" s="27"/>
      <c r="I27" s="32"/>
    </row>
    <row r="28" spans="1:18" x14ac:dyDescent="0.25">
      <c r="A28" s="22" t="s">
        <v>33</v>
      </c>
      <c r="B28" s="32" t="s">
        <v>72</v>
      </c>
      <c r="C28" s="32" t="s">
        <v>73</v>
      </c>
      <c r="D28" s="22">
        <v>5</v>
      </c>
      <c r="E28" s="32" t="s">
        <v>74</v>
      </c>
      <c r="F28" s="26">
        <v>44929</v>
      </c>
      <c r="G28" s="27">
        <v>25</v>
      </c>
      <c r="H28" s="27"/>
      <c r="I28" s="32" t="s">
        <v>75</v>
      </c>
      <c r="K28" s="79"/>
      <c r="M28" s="84"/>
      <c r="N28" s="83"/>
      <c r="O28" s="6"/>
      <c r="P28" s="6"/>
      <c r="Q28" s="6"/>
      <c r="R28" s="6"/>
    </row>
    <row r="35" spans="1:11" x14ac:dyDescent="0.25">
      <c r="B35" s="35" t="s">
        <v>76</v>
      </c>
      <c r="D35" s="36"/>
    </row>
    <row r="36" spans="1:11" x14ac:dyDescent="0.25">
      <c r="A36" s="22" t="s">
        <v>28</v>
      </c>
      <c r="B36" s="29" t="s">
        <v>29</v>
      </c>
      <c r="C36" s="24" t="s">
        <v>30</v>
      </c>
      <c r="D36" s="30">
        <v>12</v>
      </c>
      <c r="E36" s="25" t="s">
        <v>31</v>
      </c>
      <c r="F36" s="26"/>
      <c r="G36" s="27">
        <v>25</v>
      </c>
      <c r="H36" s="27"/>
      <c r="I36" s="25" t="s">
        <v>32</v>
      </c>
      <c r="J36" s="28"/>
    </row>
    <row r="37" spans="1:11" x14ac:dyDescent="0.25">
      <c r="A37" s="22" t="s">
        <v>25</v>
      </c>
      <c r="B37" s="32" t="s">
        <v>77</v>
      </c>
      <c r="C37" s="32" t="s">
        <v>78</v>
      </c>
      <c r="D37" s="22"/>
      <c r="E37" s="32"/>
      <c r="F37" s="26">
        <v>43945</v>
      </c>
      <c r="G37" s="27">
        <v>50</v>
      </c>
      <c r="H37" s="27"/>
      <c r="I37" s="32"/>
      <c r="J37" s="28"/>
      <c r="K37" s="37"/>
    </row>
    <row r="38" spans="1:11" x14ac:dyDescent="0.25">
      <c r="A38" s="22" t="s">
        <v>25</v>
      </c>
      <c r="B38" s="32" t="s">
        <v>79</v>
      </c>
      <c r="C38" s="32" t="s">
        <v>80</v>
      </c>
      <c r="D38" s="22">
        <v>17</v>
      </c>
      <c r="E38" s="32" t="s">
        <v>81</v>
      </c>
      <c r="F38" s="26">
        <v>43950</v>
      </c>
      <c r="G38" s="27">
        <v>50</v>
      </c>
      <c r="H38" s="27"/>
      <c r="I38" s="32" t="s">
        <v>82</v>
      </c>
      <c r="J38" s="28"/>
      <c r="K38" s="37"/>
    </row>
    <row r="39" spans="1:11" x14ac:dyDescent="0.25">
      <c r="A39" s="22" t="s">
        <v>25</v>
      </c>
      <c r="B39" s="32" t="s">
        <v>83</v>
      </c>
      <c r="C39" s="32" t="s">
        <v>84</v>
      </c>
      <c r="D39" s="22">
        <v>19</v>
      </c>
      <c r="E39" s="32" t="s">
        <v>85</v>
      </c>
      <c r="F39" s="26">
        <v>43973</v>
      </c>
      <c r="G39" s="27">
        <v>25</v>
      </c>
      <c r="H39" s="27"/>
      <c r="I39" s="32" t="s">
        <v>86</v>
      </c>
      <c r="J39" s="28"/>
      <c r="K39" s="37"/>
    </row>
    <row r="40" spans="1:11" x14ac:dyDescent="0.25">
      <c r="A40" s="22" t="s">
        <v>25</v>
      </c>
      <c r="B40" s="32" t="s">
        <v>87</v>
      </c>
      <c r="C40" s="32" t="s">
        <v>88</v>
      </c>
      <c r="D40" s="22" t="s">
        <v>89</v>
      </c>
      <c r="E40" s="32" t="s">
        <v>90</v>
      </c>
      <c r="F40" s="26">
        <v>43973</v>
      </c>
      <c r="G40" s="27">
        <v>16</v>
      </c>
      <c r="H40" s="27"/>
      <c r="I40" s="32" t="s">
        <v>91</v>
      </c>
      <c r="J40" s="28" t="s">
        <v>92</v>
      </c>
      <c r="K40" s="38" t="s">
        <v>93</v>
      </c>
    </row>
    <row r="41" spans="1:11" x14ac:dyDescent="0.25">
      <c r="A41" s="22" t="s">
        <v>33</v>
      </c>
      <c r="B41" s="32" t="s">
        <v>94</v>
      </c>
      <c r="C41" s="32" t="s">
        <v>95</v>
      </c>
      <c r="D41" s="36" t="s">
        <v>96</v>
      </c>
      <c r="E41" s="32" t="s">
        <v>97</v>
      </c>
      <c r="F41" s="39">
        <v>43973</v>
      </c>
      <c r="G41" s="27">
        <v>20</v>
      </c>
      <c r="I41" s="32" t="s">
        <v>98</v>
      </c>
    </row>
    <row r="42" spans="1:11" x14ac:dyDescent="0.25">
      <c r="A42" s="40" t="s">
        <v>33</v>
      </c>
      <c r="B42" s="41" t="s">
        <v>99</v>
      </c>
      <c r="C42" s="42" t="s">
        <v>100</v>
      </c>
      <c r="D42" s="40">
        <v>1</v>
      </c>
      <c r="E42" s="41" t="s">
        <v>101</v>
      </c>
      <c r="F42" s="43">
        <v>43978</v>
      </c>
      <c r="G42" s="44">
        <v>120</v>
      </c>
      <c r="H42" s="44"/>
      <c r="I42" s="41" t="s">
        <v>102</v>
      </c>
      <c r="J42" s="45" t="s">
        <v>103</v>
      </c>
      <c r="K42" s="40"/>
    </row>
    <row r="43" spans="1:11" x14ac:dyDescent="0.25">
      <c r="A43" s="46" t="s">
        <v>25</v>
      </c>
      <c r="B43" s="47" t="s">
        <v>104</v>
      </c>
      <c r="C43" s="48" t="s">
        <v>105</v>
      </c>
      <c r="D43" s="46">
        <v>86</v>
      </c>
      <c r="E43" s="48" t="s">
        <v>106</v>
      </c>
      <c r="F43" s="49">
        <v>43978</v>
      </c>
      <c r="G43" s="50">
        <v>20</v>
      </c>
      <c r="H43" s="50"/>
      <c r="I43" s="47" t="s">
        <v>107</v>
      </c>
      <c r="J43" s="51" t="s">
        <v>108</v>
      </c>
      <c r="K43" s="52"/>
    </row>
    <row r="44" spans="1:11" x14ac:dyDescent="0.25">
      <c r="A44" s="53" t="s">
        <v>25</v>
      </c>
      <c r="B44" s="48" t="s">
        <v>109</v>
      </c>
      <c r="C44" s="48" t="s">
        <v>110</v>
      </c>
      <c r="D44" s="54">
        <v>7</v>
      </c>
      <c r="E44" s="55" t="s">
        <v>101</v>
      </c>
      <c r="F44" s="56">
        <v>43978</v>
      </c>
      <c r="G44" s="57">
        <v>15</v>
      </c>
      <c r="H44" s="55"/>
      <c r="I44" s="58" t="s">
        <v>111</v>
      </c>
      <c r="J44" s="54" t="s">
        <v>112</v>
      </c>
      <c r="K44" s="55"/>
    </row>
    <row r="45" spans="1:11" x14ac:dyDescent="0.25">
      <c r="A45" s="22" t="s">
        <v>113</v>
      </c>
      <c r="B45" s="32" t="s">
        <v>114</v>
      </c>
      <c r="C45" s="32" t="s">
        <v>115</v>
      </c>
      <c r="D45" s="36">
        <v>3</v>
      </c>
      <c r="E45" t="s">
        <v>116</v>
      </c>
      <c r="F45" s="39">
        <v>43978</v>
      </c>
      <c r="G45" s="27">
        <v>50</v>
      </c>
      <c r="I45" t="s">
        <v>117</v>
      </c>
      <c r="J45" t="s">
        <v>118</v>
      </c>
    </row>
    <row r="46" spans="1:11" ht="18" customHeight="1" x14ac:dyDescent="0.25">
      <c r="A46" s="46" t="s">
        <v>25</v>
      </c>
      <c r="B46" s="47" t="s">
        <v>119</v>
      </c>
      <c r="C46" s="59" t="s">
        <v>120</v>
      </c>
      <c r="D46" s="46">
        <v>22</v>
      </c>
      <c r="E46" s="47" t="s">
        <v>121</v>
      </c>
      <c r="F46" s="49">
        <v>43978</v>
      </c>
      <c r="G46" s="57">
        <v>50</v>
      </c>
      <c r="H46" s="57"/>
      <c r="I46" s="47" t="s">
        <v>122</v>
      </c>
      <c r="J46" s="60" t="s">
        <v>123</v>
      </c>
      <c r="K46" s="38" t="s">
        <v>124</v>
      </c>
    </row>
    <row r="47" spans="1:11" x14ac:dyDescent="0.25">
      <c r="A47" s="46" t="s">
        <v>33</v>
      </c>
      <c r="B47" s="47" t="s">
        <v>67</v>
      </c>
      <c r="C47" s="59" t="s">
        <v>125</v>
      </c>
      <c r="D47" s="46">
        <v>6</v>
      </c>
      <c r="E47" s="47" t="s">
        <v>126</v>
      </c>
      <c r="F47" s="49">
        <v>43981</v>
      </c>
      <c r="G47" s="57">
        <v>20</v>
      </c>
      <c r="H47" s="57"/>
      <c r="I47" s="47" t="s">
        <v>127</v>
      </c>
      <c r="J47" s="60" t="s">
        <v>128</v>
      </c>
      <c r="K47" s="38"/>
    </row>
    <row r="48" spans="1:11" x14ac:dyDescent="0.25">
      <c r="A48" s="46" t="s">
        <v>33</v>
      </c>
      <c r="B48" s="47" t="s">
        <v>129</v>
      </c>
      <c r="C48" s="59" t="s">
        <v>130</v>
      </c>
      <c r="D48" s="46">
        <v>3</v>
      </c>
      <c r="E48" s="47" t="s">
        <v>131</v>
      </c>
      <c r="F48" s="49">
        <v>43981</v>
      </c>
      <c r="G48" s="57">
        <v>40</v>
      </c>
      <c r="H48" s="57"/>
      <c r="I48" s="47" t="s">
        <v>132</v>
      </c>
      <c r="J48" s="60" t="s">
        <v>133</v>
      </c>
      <c r="K48" s="38"/>
    </row>
    <row r="49" spans="1:11" ht="15.95" customHeight="1" x14ac:dyDescent="0.25">
      <c r="A49" s="46" t="s">
        <v>33</v>
      </c>
      <c r="B49" s="47" t="s">
        <v>134</v>
      </c>
      <c r="C49" s="59" t="s">
        <v>135</v>
      </c>
      <c r="D49" s="46" t="s">
        <v>136</v>
      </c>
      <c r="E49" s="47" t="s">
        <v>137</v>
      </c>
      <c r="F49" s="49">
        <v>43983</v>
      </c>
      <c r="G49" s="57">
        <v>100</v>
      </c>
      <c r="H49" s="57"/>
      <c r="I49" s="47" t="s">
        <v>138</v>
      </c>
      <c r="J49" s="60" t="s">
        <v>139</v>
      </c>
      <c r="K49" s="38"/>
    </row>
    <row r="50" spans="1:11" x14ac:dyDescent="0.25">
      <c r="A50" s="46" t="s">
        <v>25</v>
      </c>
      <c r="B50" s="47" t="s">
        <v>38</v>
      </c>
      <c r="C50" s="59" t="s">
        <v>140</v>
      </c>
      <c r="D50" s="46" t="s">
        <v>141</v>
      </c>
      <c r="E50" s="47" t="s">
        <v>90</v>
      </c>
      <c r="F50" s="49">
        <v>43989</v>
      </c>
      <c r="G50" s="57">
        <v>20</v>
      </c>
      <c r="H50" s="57"/>
      <c r="I50" s="47" t="s">
        <v>142</v>
      </c>
      <c r="J50" s="60" t="s">
        <v>143</v>
      </c>
      <c r="K50" s="38"/>
    </row>
    <row r="51" spans="1:11" ht="15.95" customHeight="1" x14ac:dyDescent="0.25">
      <c r="A51" s="46" t="s">
        <v>33</v>
      </c>
      <c r="B51" s="47" t="s">
        <v>144</v>
      </c>
      <c r="C51" s="59" t="s">
        <v>145</v>
      </c>
      <c r="D51" s="46">
        <v>2</v>
      </c>
      <c r="E51" s="47" t="s">
        <v>146</v>
      </c>
      <c r="F51" s="49">
        <v>44013</v>
      </c>
      <c r="G51" s="57">
        <v>10</v>
      </c>
      <c r="H51" s="57"/>
      <c r="I51" s="47" t="s">
        <v>147</v>
      </c>
      <c r="J51" s="60" t="s">
        <v>148</v>
      </c>
      <c r="K51" s="38" t="s">
        <v>149</v>
      </c>
    </row>
    <row r="52" spans="1:11" x14ac:dyDescent="0.25">
      <c r="A52" s="30" t="s">
        <v>33</v>
      </c>
      <c r="B52" s="25" t="s">
        <v>94</v>
      </c>
      <c r="C52" s="32" t="s">
        <v>150</v>
      </c>
      <c r="D52" s="30">
        <v>17</v>
      </c>
      <c r="E52" s="25" t="s">
        <v>97</v>
      </c>
      <c r="F52" s="31">
        <v>44092</v>
      </c>
      <c r="G52" s="27">
        <v>10</v>
      </c>
      <c r="H52" s="27"/>
      <c r="I52" s="25" t="s">
        <v>151</v>
      </c>
      <c r="J52" s="33" t="s">
        <v>152</v>
      </c>
      <c r="K52" s="61" t="s">
        <v>153</v>
      </c>
    </row>
    <row r="53" spans="1:11" x14ac:dyDescent="0.25">
      <c r="A53" s="22" t="s">
        <v>154</v>
      </c>
      <c r="B53" s="32" t="s">
        <v>155</v>
      </c>
      <c r="C53" s="32" t="s">
        <v>156</v>
      </c>
      <c r="D53" s="22"/>
      <c r="E53" s="32"/>
      <c r="F53" s="26">
        <v>43964</v>
      </c>
      <c r="G53" s="27">
        <v>30</v>
      </c>
      <c r="H53" s="27" t="s">
        <v>157</v>
      </c>
      <c r="I53" s="32"/>
      <c r="J53" s="28"/>
      <c r="K53" s="37"/>
    </row>
    <row r="54" spans="1:11" ht="15.95" customHeight="1" x14ac:dyDescent="0.25">
      <c r="A54" s="46" t="s">
        <v>33</v>
      </c>
      <c r="B54" s="47" t="s">
        <v>158</v>
      </c>
      <c r="C54" s="47" t="s">
        <v>159</v>
      </c>
      <c r="D54" s="46" t="s">
        <v>160</v>
      </c>
      <c r="E54" s="47" t="s">
        <v>161</v>
      </c>
      <c r="F54" s="49">
        <v>43561</v>
      </c>
      <c r="G54" s="50">
        <v>10</v>
      </c>
      <c r="H54" s="50"/>
      <c r="I54" s="47" t="s">
        <v>162</v>
      </c>
      <c r="J54" s="51" t="s">
        <v>163</v>
      </c>
      <c r="K54" s="38" t="s">
        <v>164</v>
      </c>
    </row>
    <row r="55" spans="1:11" x14ac:dyDescent="0.25">
      <c r="A55" s="46" t="s">
        <v>33</v>
      </c>
      <c r="B55" s="47" t="s">
        <v>144</v>
      </c>
      <c r="C55" s="48" t="s">
        <v>165</v>
      </c>
      <c r="D55" s="46" t="s">
        <v>166</v>
      </c>
      <c r="E55" s="47" t="s">
        <v>167</v>
      </c>
      <c r="F55" s="49">
        <v>43561</v>
      </c>
      <c r="G55" s="50">
        <v>20</v>
      </c>
      <c r="H55" s="50"/>
      <c r="I55" s="47" t="s">
        <v>168</v>
      </c>
      <c r="J55" s="51" t="s">
        <v>169</v>
      </c>
      <c r="K55" s="52"/>
    </row>
    <row r="56" spans="1:11" x14ac:dyDescent="0.25">
      <c r="A56" s="46" t="s">
        <v>33</v>
      </c>
      <c r="B56" s="47" t="s">
        <v>144</v>
      </c>
      <c r="C56" s="48" t="s">
        <v>165</v>
      </c>
      <c r="D56" s="46" t="s">
        <v>166</v>
      </c>
      <c r="E56" s="47" t="s">
        <v>167</v>
      </c>
      <c r="F56" s="49">
        <v>43400</v>
      </c>
      <c r="G56" s="50">
        <v>20</v>
      </c>
      <c r="H56" s="50"/>
      <c r="I56" s="47" t="s">
        <v>168</v>
      </c>
      <c r="J56" s="51" t="s">
        <v>169</v>
      </c>
      <c r="K56" s="52"/>
    </row>
    <row r="57" spans="1:11" x14ac:dyDescent="0.25">
      <c r="A57" s="46" t="s">
        <v>25</v>
      </c>
      <c r="B57" s="47" t="s">
        <v>104</v>
      </c>
      <c r="C57" s="48" t="s">
        <v>105</v>
      </c>
      <c r="D57" s="46">
        <v>86</v>
      </c>
      <c r="E57" s="47" t="s">
        <v>170</v>
      </c>
      <c r="F57" s="49">
        <v>43400</v>
      </c>
      <c r="G57" s="50">
        <v>20</v>
      </c>
      <c r="H57" s="50"/>
      <c r="I57" s="47" t="s">
        <v>107</v>
      </c>
      <c r="J57" s="51" t="s">
        <v>108</v>
      </c>
      <c r="K57" s="52"/>
    </row>
    <row r="58" spans="1:11" x14ac:dyDescent="0.25">
      <c r="A58" s="40" t="s">
        <v>33</v>
      </c>
      <c r="B58" s="41" t="s">
        <v>99</v>
      </c>
      <c r="C58" s="42" t="s">
        <v>100</v>
      </c>
      <c r="D58" s="40">
        <v>1</v>
      </c>
      <c r="E58" s="41" t="s">
        <v>101</v>
      </c>
      <c r="F58" s="43">
        <v>43764</v>
      </c>
      <c r="G58" s="44">
        <v>3</v>
      </c>
      <c r="H58" s="44"/>
      <c r="I58" s="41" t="s">
        <v>102</v>
      </c>
      <c r="J58" s="45" t="s">
        <v>103</v>
      </c>
      <c r="K58" s="40"/>
    </row>
    <row r="59" spans="1:11" x14ac:dyDescent="0.25">
      <c r="A59" s="46" t="s">
        <v>25</v>
      </c>
      <c r="B59" s="47" t="s">
        <v>104</v>
      </c>
      <c r="C59" s="48" t="s">
        <v>105</v>
      </c>
      <c r="D59" s="46">
        <v>86</v>
      </c>
      <c r="E59" s="32" t="s">
        <v>106</v>
      </c>
      <c r="F59" s="49">
        <v>43561</v>
      </c>
      <c r="G59" s="50">
        <v>20</v>
      </c>
      <c r="H59" s="50"/>
      <c r="I59" s="47" t="s">
        <v>107</v>
      </c>
      <c r="J59" s="51" t="s">
        <v>108</v>
      </c>
      <c r="K59" s="52"/>
    </row>
    <row r="60" spans="1:11" x14ac:dyDescent="0.25">
      <c r="A60" s="62" t="s">
        <v>25</v>
      </c>
      <c r="B60" s="42" t="s">
        <v>171</v>
      </c>
      <c r="C60" s="63" t="s">
        <v>172</v>
      </c>
      <c r="D60" s="64"/>
      <c r="E60" s="42" t="s">
        <v>173</v>
      </c>
      <c r="F60" s="65">
        <v>43561</v>
      </c>
      <c r="G60" s="44">
        <v>100</v>
      </c>
      <c r="H60" s="44"/>
      <c r="I60" s="42" t="s">
        <v>174</v>
      </c>
      <c r="J60" s="66" t="s">
        <v>175</v>
      </c>
      <c r="K60" s="67"/>
    </row>
    <row r="61" spans="1:11" x14ac:dyDescent="0.25">
      <c r="A61" s="7"/>
      <c r="B61" s="8" t="s">
        <v>176</v>
      </c>
      <c r="C61" s="32" t="s">
        <v>177</v>
      </c>
      <c r="D61" s="14"/>
      <c r="E61" s="25" t="s">
        <v>178</v>
      </c>
      <c r="F61" s="15">
        <v>42672</v>
      </c>
      <c r="G61" s="50">
        <v>10</v>
      </c>
      <c r="H61" s="50"/>
      <c r="I61" s="25" t="s">
        <v>179</v>
      </c>
      <c r="J61" s="13"/>
      <c r="K61" s="14"/>
    </row>
    <row r="62" spans="1:11" x14ac:dyDescent="0.25">
      <c r="A62" s="7"/>
      <c r="B62" s="8" t="s">
        <v>180</v>
      </c>
      <c r="C62" s="32" t="s">
        <v>84</v>
      </c>
      <c r="D62" s="14"/>
      <c r="E62" s="25" t="s">
        <v>85</v>
      </c>
      <c r="F62" s="15">
        <v>42676</v>
      </c>
      <c r="G62" s="50">
        <v>12</v>
      </c>
      <c r="H62" s="50"/>
      <c r="I62" s="25" t="s">
        <v>86</v>
      </c>
      <c r="J62" s="13"/>
      <c r="K62" s="14"/>
    </row>
    <row r="63" spans="1:11" x14ac:dyDescent="0.25">
      <c r="A63" s="30" t="s">
        <v>28</v>
      </c>
      <c r="B63" s="25" t="s">
        <v>181</v>
      </c>
      <c r="C63" s="32" t="s">
        <v>30</v>
      </c>
      <c r="D63" s="30">
        <v>12</v>
      </c>
      <c r="E63" s="25" t="s">
        <v>31</v>
      </c>
      <c r="F63" s="31">
        <v>43360</v>
      </c>
      <c r="G63" s="27">
        <v>20</v>
      </c>
      <c r="H63" s="27"/>
      <c r="I63" s="25" t="s">
        <v>32</v>
      </c>
      <c r="J63" s="33"/>
      <c r="K63" s="30"/>
    </row>
    <row r="64" spans="1:11" x14ac:dyDescent="0.25">
      <c r="A64" s="46"/>
      <c r="B64" s="47" t="s">
        <v>182</v>
      </c>
      <c r="C64" s="48" t="s">
        <v>183</v>
      </c>
      <c r="D64" s="46"/>
      <c r="E64" s="47" t="s">
        <v>184</v>
      </c>
      <c r="F64" s="49">
        <v>42865</v>
      </c>
      <c r="G64" s="50">
        <v>50</v>
      </c>
      <c r="H64" s="50"/>
      <c r="I64" s="47" t="s">
        <v>185</v>
      </c>
      <c r="J64" s="51" t="s">
        <v>186</v>
      </c>
      <c r="K64" s="52"/>
    </row>
    <row r="65" spans="1:11" x14ac:dyDescent="0.25">
      <c r="A65" s="7"/>
      <c r="B65" s="47" t="s">
        <v>187</v>
      </c>
      <c r="C65" s="48" t="s">
        <v>188</v>
      </c>
      <c r="D65" s="14"/>
      <c r="E65" s="47" t="s">
        <v>69</v>
      </c>
      <c r="F65" s="49">
        <v>42867</v>
      </c>
      <c r="G65" s="50">
        <v>20</v>
      </c>
      <c r="H65" s="50"/>
      <c r="I65" s="47" t="s">
        <v>189</v>
      </c>
      <c r="J65" s="51"/>
      <c r="K65" s="14"/>
    </row>
    <row r="66" spans="1:11" x14ac:dyDescent="0.25">
      <c r="A66" s="22"/>
      <c r="B66" s="32" t="s">
        <v>190</v>
      </c>
      <c r="C66" s="24" t="s">
        <v>191</v>
      </c>
      <c r="D66" s="22"/>
      <c r="E66" s="32" t="s">
        <v>192</v>
      </c>
      <c r="F66" s="26">
        <v>42109</v>
      </c>
      <c r="G66" s="27"/>
      <c r="H66" s="27"/>
      <c r="I66" s="32">
        <v>9</v>
      </c>
      <c r="J66" s="28" t="s">
        <v>193</v>
      </c>
      <c r="K66" s="37"/>
    </row>
    <row r="67" spans="1:11" x14ac:dyDescent="0.25">
      <c r="A67" s="46"/>
      <c r="B67" s="47" t="s">
        <v>194</v>
      </c>
      <c r="C67" s="59" t="s">
        <v>195</v>
      </c>
      <c r="D67" s="46"/>
      <c r="E67" s="25" t="s">
        <v>196</v>
      </c>
      <c r="F67" s="49">
        <v>42177</v>
      </c>
      <c r="G67" s="57"/>
      <c r="H67" s="57"/>
      <c r="I67" s="47">
        <v>10</v>
      </c>
      <c r="J67" s="60"/>
      <c r="K67" s="68"/>
    </row>
    <row r="68" spans="1:11" x14ac:dyDescent="0.25">
      <c r="A68" s="22"/>
      <c r="B68" s="32" t="s">
        <v>197</v>
      </c>
      <c r="C68" s="24" t="s">
        <v>198</v>
      </c>
      <c r="D68" s="22"/>
      <c r="E68" s="25" t="s">
        <v>199</v>
      </c>
      <c r="F68" s="69">
        <v>41928</v>
      </c>
      <c r="G68" s="27"/>
      <c r="H68" s="27"/>
      <c r="I68" s="25" t="s">
        <v>200</v>
      </c>
      <c r="J68" s="28" t="s">
        <v>201</v>
      </c>
      <c r="K68" s="37"/>
    </row>
    <row r="69" spans="1:11" x14ac:dyDescent="0.25">
      <c r="A69" s="22"/>
      <c r="B69" s="25" t="s">
        <v>202</v>
      </c>
      <c r="C69" s="24" t="s">
        <v>203</v>
      </c>
      <c r="D69" s="22"/>
      <c r="E69" s="25" t="s">
        <v>204</v>
      </c>
      <c r="F69" s="69">
        <v>41996</v>
      </c>
      <c r="G69" s="27"/>
      <c r="H69" s="27"/>
      <c r="I69" s="25">
        <v>57</v>
      </c>
      <c r="J69" s="28"/>
      <c r="K69" s="37"/>
    </row>
    <row r="70" spans="1:11" x14ac:dyDescent="0.25">
      <c r="A70" s="22" t="s">
        <v>25</v>
      </c>
      <c r="B70" s="32" t="s">
        <v>190</v>
      </c>
      <c r="C70" s="32" t="s">
        <v>191</v>
      </c>
      <c r="D70" s="22">
        <v>9</v>
      </c>
      <c r="E70" s="32" t="s">
        <v>205</v>
      </c>
      <c r="F70" s="26" t="s">
        <v>206</v>
      </c>
      <c r="G70" s="27">
        <v>25</v>
      </c>
      <c r="H70" s="27"/>
      <c r="I70" s="32" t="s">
        <v>207</v>
      </c>
      <c r="J70" s="28" t="s">
        <v>193</v>
      </c>
      <c r="K70" s="37"/>
    </row>
    <row r="71" spans="1:11" ht="18.75" x14ac:dyDescent="0.3">
      <c r="A71" s="7"/>
      <c r="B71" s="17"/>
      <c r="C71" s="16"/>
      <c r="D71" s="14"/>
      <c r="E71" s="17"/>
      <c r="F71" s="19"/>
      <c r="G71" s="20"/>
      <c r="H71" s="20"/>
      <c r="I71" s="17"/>
      <c r="J71" s="21"/>
      <c r="K71" s="18"/>
    </row>
  </sheetData>
  <hyperlinks>
    <hyperlink ref="K54" r:id="rId1" display="mailto:wanree@blueyonder.co.uk" xr:uid="{DA253650-88B7-C746-9574-789D863042B1}"/>
    <hyperlink ref="K51" r:id="rId2" xr:uid="{0F1836C3-B999-2042-A904-A9513A1F050B}"/>
    <hyperlink ref="K52" r:id="rId3" xr:uid="{6DDA6E03-4F98-A24C-BCA4-BA261C4E08AD}"/>
    <hyperlink ref="K40" r:id="rId4" xr:uid="{5278B369-30E2-794D-9E17-A904906A83CD}"/>
    <hyperlink ref="K46" r:id="rId5" display="mailto:douglasseale@yahoo.co.uk" xr:uid="{8B058751-D8CE-BE4E-9249-0C79ADC02752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Income and Expenditure</vt:lpstr>
      <vt:lpstr>2023 Accounts</vt:lpstr>
      <vt:lpstr>Gift Aid</vt:lpstr>
      <vt:lpstr>'2023 Accounts'!Print_Area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Rodger</dc:creator>
  <cp:lastModifiedBy>Dalek Bob</cp:lastModifiedBy>
  <cp:lastPrinted>2024-01-17T16:24:05Z</cp:lastPrinted>
  <dcterms:created xsi:type="dcterms:W3CDTF">2022-02-16T17:01:45Z</dcterms:created>
  <dcterms:modified xsi:type="dcterms:W3CDTF">2026-04-28T09:07:27Z</dcterms:modified>
</cp:coreProperties>
</file>